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1\病院共有ファイル\●栄養科\7.嗜好調査\★行事食アンケート集計（2023年4月～\"/>
    </mc:Choice>
  </mc:AlternateContent>
  <bookViews>
    <workbookView xWindow="0" yWindow="0" windowWidth="18270" windowHeight="10110" activeTab="1"/>
  </bookViews>
  <sheets>
    <sheet name="入力" sheetId="2" r:id="rId1"/>
    <sheet name="まとめ" sheetId="1" r:id="rId2"/>
  </sheets>
  <definedNames>
    <definedName name="_xlnm.Print_Area" localSheetId="1">まとめ!$A$1:$X$45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H16" i="1"/>
  <c r="G16" i="1"/>
  <c r="I17" i="1"/>
  <c r="I16" i="1"/>
  <c r="I11" i="2" l="1"/>
  <c r="I10" i="2"/>
  <c r="F17" i="1"/>
  <c r="E17" i="1"/>
  <c r="D17" i="1"/>
  <c r="C17" i="1"/>
  <c r="B17" i="1"/>
  <c r="B16" i="1"/>
  <c r="C16" i="1"/>
  <c r="D16" i="1"/>
  <c r="F16" i="1"/>
  <c r="E16" i="1"/>
  <c r="J16" i="1" l="1"/>
  <c r="J17" i="1"/>
  <c r="N3" i="1"/>
  <c r="O3" i="1"/>
  <c r="V3" i="1"/>
  <c r="U3" i="1"/>
  <c r="T3" i="1"/>
  <c r="P3" i="1"/>
  <c r="C32" i="1"/>
  <c r="B32" i="1"/>
  <c r="W3" i="1" l="1"/>
  <c r="Q3" i="1"/>
  <c r="D32" i="1"/>
  <c r="G31" i="1" s="1"/>
  <c r="B11" i="1" l="1"/>
  <c r="C11" i="1" s="1"/>
</calcChain>
</file>

<file path=xl/sharedStrings.xml><?xml version="1.0" encoding="utf-8"?>
<sst xmlns="http://schemas.openxmlformats.org/spreadsheetml/2006/main" count="120" uniqueCount="69">
  <si>
    <t>行事食アンケート結果報告</t>
    <rPh sb="0" eb="3">
      <t>ギョウジショク</t>
    </rPh>
    <rPh sb="8" eb="10">
      <t>ケッカ</t>
    </rPh>
    <rPh sb="10" eb="12">
      <t>ホウコク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</si>
  <si>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</si>
  <si>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</si>
  <si>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実施日：</t>
    <rPh sb="0" eb="3">
      <t>ジッシビ</t>
    </rPh>
    <phoneticPr fontId="1"/>
  </si>
  <si>
    <t>献立名</t>
    <phoneticPr fontId="1"/>
  </si>
  <si>
    <t>20歳代</t>
    <rPh sb="2" eb="4">
      <t>サイダイ</t>
    </rPh>
    <phoneticPr fontId="1"/>
  </si>
  <si>
    <t>30歳代</t>
    <rPh sb="2" eb="4">
      <t>サイダイ</t>
    </rPh>
    <phoneticPr fontId="1"/>
  </si>
  <si>
    <t>40歳代</t>
    <rPh sb="2" eb="4">
      <t>サイダイ</t>
    </rPh>
    <phoneticPr fontId="1"/>
  </si>
  <si>
    <t>50歳代</t>
    <rPh sb="2" eb="4">
      <t>サイダイ</t>
    </rPh>
    <phoneticPr fontId="1"/>
  </si>
  <si>
    <t>60歳代</t>
    <rPh sb="2" eb="4">
      <t>サイダイ</t>
    </rPh>
    <phoneticPr fontId="1"/>
  </si>
  <si>
    <t>70歳代</t>
    <rPh sb="2" eb="4">
      <t>サイダイ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</si>
  <si>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</si>
  <si>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</si>
  <si>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合計</t>
    <rPh sb="0" eb="2">
      <t>ゴウケイ</t>
    </rPh>
    <phoneticPr fontId="1"/>
  </si>
  <si>
    <t>○年齢・性別構成</t>
    <rPh sb="1" eb="3">
      <t>ネンレイ</t>
    </rPh>
    <rPh sb="4" eb="6">
      <t>セイベツ</t>
    </rPh>
    <rPh sb="6" eb="8">
      <t>コウセイ</t>
    </rPh>
    <phoneticPr fontId="1"/>
  </si>
  <si>
    <t>満足</t>
    <rPh sb="0" eb="2">
      <t>マンゾク</t>
    </rPh>
    <phoneticPr fontId="1"/>
  </si>
  <si>
    <t>満足でない</t>
    <rPh sb="0" eb="2">
      <t>マンゾク</t>
    </rPh>
    <phoneticPr fontId="1"/>
  </si>
  <si>
    <t>合計</t>
    <rPh sb="0" eb="2">
      <t>ゴウケイ</t>
    </rPh>
    <phoneticPr fontId="1"/>
  </si>
  <si>
    <t>満足度</t>
    <rPh sb="0" eb="3">
      <t>マンゾクド</t>
    </rPh>
    <phoneticPr fontId="1"/>
  </si>
  <si>
    <t>患者
満足度</t>
    <rPh sb="0" eb="2">
      <t>カンジャ</t>
    </rPh>
    <rPh sb="3" eb="6">
      <t>マンゾクド</t>
    </rPh>
    <phoneticPr fontId="1"/>
  </si>
  <si>
    <t>満足でない理由</t>
    <rPh sb="0" eb="2">
      <t>マンゾク</t>
    </rPh>
    <rPh sb="5" eb="7">
      <t>リユウ</t>
    </rPh>
    <phoneticPr fontId="1"/>
  </si>
  <si>
    <t>量</t>
    <rPh sb="0" eb="1">
      <t>リョウ</t>
    </rPh>
    <phoneticPr fontId="1"/>
  </si>
  <si>
    <t>多い</t>
    <rPh sb="0" eb="1">
      <t>オオ</t>
    </rPh>
    <phoneticPr fontId="1"/>
  </si>
  <si>
    <t>少ない</t>
    <rPh sb="0" eb="1">
      <t>スク</t>
    </rPh>
    <phoneticPr fontId="1"/>
  </si>
  <si>
    <t>見た目</t>
    <rPh sb="0" eb="1">
      <t>ミ</t>
    </rPh>
    <rPh sb="2" eb="3">
      <t>メ</t>
    </rPh>
    <phoneticPr fontId="1"/>
  </si>
  <si>
    <t>良い</t>
    <rPh sb="0" eb="1">
      <t>ヨ</t>
    </rPh>
    <phoneticPr fontId="1"/>
  </si>
  <si>
    <t>普通</t>
    <rPh sb="0" eb="2">
      <t>フツウ</t>
    </rPh>
    <phoneticPr fontId="1"/>
  </si>
  <si>
    <t>悪い</t>
    <rPh sb="0" eb="1">
      <t>ワル</t>
    </rPh>
    <phoneticPr fontId="1"/>
  </si>
  <si>
    <t>東4病棟</t>
    <rPh sb="0" eb="1">
      <t>ヒガシ</t>
    </rPh>
    <rPh sb="2" eb="4">
      <t>ビョウトウ</t>
    </rPh>
    <phoneticPr fontId="1"/>
  </si>
  <si>
    <t>西4病棟</t>
    <rPh sb="0" eb="1">
      <t>ニシ</t>
    </rPh>
    <rPh sb="2" eb="4">
      <t>ビョウトウ</t>
    </rPh>
    <phoneticPr fontId="1"/>
  </si>
  <si>
    <t>西3病棟</t>
    <rPh sb="0" eb="1">
      <t>ニシ</t>
    </rPh>
    <rPh sb="2" eb="4">
      <t>ビョウトウ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</si>
  <si>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</si>
  <si>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</si>
  <si>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配布数</t>
    <rPh sb="0" eb="2">
      <t>ハイフ</t>
    </rPh>
    <rPh sb="2" eb="3">
      <t>スウ</t>
    </rPh>
    <phoneticPr fontId="1"/>
  </si>
  <si>
    <t>回収数</t>
    <rPh sb="0" eb="3">
      <t>カイシュウスウ</t>
    </rPh>
    <phoneticPr fontId="1"/>
  </si>
  <si>
    <t>回収率</t>
    <rPh sb="0" eb="3">
      <t>カイシュウリツ</t>
    </rPh>
    <phoneticPr fontId="1"/>
  </si>
  <si>
    <t>丁度良い</t>
    <rPh sb="0" eb="2">
      <t>チョウド</t>
    </rPh>
    <rPh sb="2" eb="3">
      <t>ヨ</t>
    </rPh>
    <phoneticPr fontId="1"/>
  </si>
  <si>
    <t>80歳代</t>
    <rPh sb="2" eb="4">
      <t>サイダイ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</si>
  <si>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</si>
  <si>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</si>
  <si>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未回答</t>
    <rPh sb="0" eb="3">
      <t>ミカイトウ</t>
    </rPh>
    <phoneticPr fontId="1"/>
  </si>
  <si>
    <t>1.献立の満足度</t>
    <rPh sb="2" eb="4">
      <t>コンダテ</t>
    </rPh>
    <rPh sb="5" eb="8">
      <t>マンゾクド</t>
    </rPh>
    <phoneticPr fontId="1"/>
  </si>
  <si>
    <t>2.全体の量</t>
    <rPh sb="2" eb="4">
      <t>ゼンタイ</t>
    </rPh>
    <rPh sb="5" eb="6">
      <t>リョウ</t>
    </rPh>
    <phoneticPr fontId="1"/>
  </si>
  <si>
    <t>3.盛り付け方、彩り</t>
    <rPh sb="2" eb="3">
      <t>モ</t>
    </rPh>
    <rPh sb="4" eb="5">
      <t>ツ</t>
    </rPh>
    <rPh sb="6" eb="7">
      <t>カタ</t>
    </rPh>
    <rPh sb="8" eb="9">
      <t>イロド</t>
    </rPh>
    <phoneticPr fontId="1"/>
  </si>
  <si>
    <t>5.病院食で食べたいメニュー、その他ご意見（抜粋）</t>
    <rPh sb="2" eb="5">
      <t>ビョウインショク</t>
    </rPh>
    <rPh sb="6" eb="7">
      <t>タ</t>
    </rPh>
    <rPh sb="17" eb="18">
      <t>タ</t>
    </rPh>
    <rPh sb="19" eb="21">
      <t>イケン</t>
    </rPh>
    <rPh sb="22" eb="24">
      <t>バッスイ</t>
    </rPh>
    <phoneticPr fontId="1"/>
  </si>
  <si>
    <t>食べたいメニュー</t>
    <rPh sb="0" eb="1">
      <t>タ</t>
    </rPh>
    <phoneticPr fontId="1"/>
  </si>
  <si>
    <t>行事食についてのご意見</t>
    <rPh sb="0" eb="3">
      <t>ギョウジショク</t>
    </rPh>
    <rPh sb="9" eb="11">
      <t>イケン</t>
    </rPh>
    <phoneticPr fontId="1"/>
  </si>
  <si>
    <t>行事食についてのご意見</t>
    <rPh sb="0" eb="2">
      <t>ギョウジ</t>
    </rPh>
    <rPh sb="2" eb="3">
      <t>ショク</t>
    </rPh>
    <rPh sb="9" eb="11">
      <t>イケン</t>
    </rPh>
    <phoneticPr fontId="1"/>
  </si>
  <si>
    <t>病院食についてのご意見</t>
    <rPh sb="0" eb="3">
      <t>ビョウインショク</t>
    </rPh>
    <rPh sb="9" eb="11">
      <t>イケン</t>
    </rPh>
    <phoneticPr fontId="1"/>
  </si>
  <si>
    <t>6.考察</t>
    <rPh sb="2" eb="4">
      <t>コウサツ</t>
    </rPh>
    <phoneticPr fontId="1"/>
  </si>
  <si>
    <t>90歳代</t>
    <rPh sb="2" eb="4">
      <t>サイダイ</t>
    </rPh>
    <phoneticPr fontId="1"/>
  </si>
  <si>
    <t>七夕</t>
    <rPh sb="0" eb="2">
      <t>タナバタ</t>
    </rPh>
    <phoneticPr fontId="1"/>
  </si>
  <si>
    <t>合掛けカレー</t>
    <rPh sb="0" eb="2">
      <t>アイガ</t>
    </rPh>
    <phoneticPr fontId="1"/>
  </si>
  <si>
    <t>シーフードサラダ</t>
    <phoneticPr fontId="1"/>
  </si>
  <si>
    <t>マンゴーラッシー</t>
    <phoneticPr fontId="1"/>
  </si>
  <si>
    <t>デザート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</si>
  <si>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</si>
  <si>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</si>
  <si>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女性</t>
    <rPh sb="0" eb="2">
      <t>ジョセイ</t>
    </rPh>
    <phoneticPr fontId="1"/>
  </si>
  <si>
    <t>季節の行事にちなんだメニューはいいですね。七夕は感激しました。</t>
    <rPh sb="0" eb="2">
      <t>キセツ</t>
    </rPh>
    <rPh sb="3" eb="5">
      <t>ギョウジ</t>
    </rPh>
    <rPh sb="21" eb="23">
      <t>タナバタ</t>
    </rPh>
    <rPh sb="24" eb="26">
      <t>カンゲキ</t>
    </rPh>
    <phoneticPr fontId="1"/>
  </si>
  <si>
    <t>マンネリの入院生活に刺激があり、子供に戻ったような喜びを感じました。</t>
    <rPh sb="5" eb="7">
      <t>ニュウイン</t>
    </rPh>
    <rPh sb="7" eb="9">
      <t>セイカツ</t>
    </rPh>
    <rPh sb="10" eb="12">
      <t>シゲキ</t>
    </rPh>
    <rPh sb="16" eb="18">
      <t>コドモ</t>
    </rPh>
    <rPh sb="19" eb="20">
      <t>モド</t>
    </rPh>
    <rPh sb="25" eb="26">
      <t>ヨロコ</t>
    </rPh>
    <rPh sb="28" eb="29">
      <t>カン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</si>
  <si>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</si>
  <si>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</si>
  <si>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入院していると七夕も忘れてました、ありがとうございました。</t>
    <rPh sb="0" eb="2">
      <t>ニュウイン</t>
    </rPh>
    <rPh sb="7" eb="9">
      <t>タナバタ</t>
    </rPh>
    <rPh sb="10" eb="11">
      <t>ワス</t>
    </rPh>
    <phoneticPr fontId="1"/>
  </si>
  <si>
    <t>30代</t>
    <rPh sb="2" eb="3">
      <t>ダイ</t>
    </rPh>
    <phoneticPr fontId="1"/>
  </si>
  <si>
    <t>男性</t>
    <rPh sb="0" eb="2">
      <t>ダンセイ</t>
    </rPh>
    <phoneticPr fontId="1"/>
  </si>
  <si>
    <t>季節を感じられて良いと思います。</t>
    <rPh sb="0" eb="2">
      <t>キセツ</t>
    </rPh>
    <rPh sb="3" eb="4">
      <t>カン</t>
    </rPh>
    <rPh sb="8" eb="9">
      <t>イ</t>
    </rPh>
    <rPh sb="11" eb="12">
      <t>オモ</t>
    </rPh>
    <phoneticPr fontId="1"/>
  </si>
  <si>
    <t xml:space="preserve">・マグロ丼、親子丼、ちらし寿司、魚類
・麺類
・ラーメン
・うなぎ
・キムチ
・フルーツ
</t>
    <rPh sb="4" eb="5">
      <t>ドン</t>
    </rPh>
    <rPh sb="6" eb="9">
      <t>オヤコドン</t>
    </rPh>
    <rPh sb="13" eb="15">
      <t>ズシ</t>
    </rPh>
    <rPh sb="16" eb="17">
      <t>サカナ</t>
    </rPh>
    <rPh sb="17" eb="18">
      <t>ルイ</t>
    </rPh>
    <rPh sb="20" eb="22">
      <t>メンルイ</t>
    </rPh>
    <phoneticPr fontId="1"/>
  </si>
  <si>
    <t>・見た目に関するご意見が多く、内容や味付けに関するご意見はあまり聞かれなかった。
・合計の品数は3品と通常より少なかったが、量に関して『多い』『丁度良い』が約90％を占めていた。
　メインのカレーが合掛けということもあり、ボリュームが十分であったことが予想される。</t>
    <rPh sb="1" eb="2">
      <t>ミ</t>
    </rPh>
    <rPh sb="3" eb="4">
      <t>メ</t>
    </rPh>
    <rPh sb="5" eb="6">
      <t>カン</t>
    </rPh>
    <rPh sb="9" eb="11">
      <t>イケン</t>
    </rPh>
    <rPh sb="12" eb="13">
      <t>オオ</t>
    </rPh>
    <rPh sb="15" eb="17">
      <t>ナイヨウ</t>
    </rPh>
    <rPh sb="18" eb="20">
      <t>アジツ</t>
    </rPh>
    <rPh sb="22" eb="23">
      <t>カン</t>
    </rPh>
    <rPh sb="26" eb="28">
      <t>イケン</t>
    </rPh>
    <rPh sb="32" eb="33">
      <t>キ</t>
    </rPh>
    <rPh sb="42" eb="44">
      <t>ゴウケイ</t>
    </rPh>
    <rPh sb="45" eb="47">
      <t>シナカズ</t>
    </rPh>
    <rPh sb="49" eb="50">
      <t>シナ</t>
    </rPh>
    <rPh sb="51" eb="53">
      <t>ツウジョウ</t>
    </rPh>
    <rPh sb="55" eb="56">
      <t>スク</t>
    </rPh>
    <rPh sb="62" eb="63">
      <t>リョウ</t>
    </rPh>
    <rPh sb="64" eb="65">
      <t>カン</t>
    </rPh>
    <rPh sb="68" eb="69">
      <t>オオ</t>
    </rPh>
    <rPh sb="72" eb="74">
      <t>チョウド</t>
    </rPh>
    <rPh sb="74" eb="75">
      <t>ヨ</t>
    </rPh>
    <rPh sb="78" eb="79">
      <t>ヤク</t>
    </rPh>
    <rPh sb="83" eb="84">
      <t>シ</t>
    </rPh>
    <rPh sb="99" eb="101">
      <t>アイガ</t>
    </rPh>
    <rPh sb="117" eb="119">
      <t>ジュウブン</t>
    </rPh>
    <rPh sb="126" eb="128">
      <t>ヨソウ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</si>
</sst>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DD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>
      <alignment vertical="center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" fontId="0" fillId="0" borderId="0" xfId="0" applyNumberFormat="1">
      <alignment vertical="center"/>
    </xf>
    <xf numFmtId="0" fontId="3" fillId="0" borderId="12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24" xfId="0" applyNumberFormat="1" applyFont="1" applyBorder="1" applyAlignment="1">
      <alignment horizontal="center" vertical="center"/>
    </xf>
    <xf numFmtId="9" fontId="2" fillId="0" borderId="13" xfId="1" applyFont="1" applyBorder="1" applyAlignment="1">
      <alignment horizontal="center" vertical="center"/>
    </xf>
    <xf numFmtId="9" fontId="2" fillId="0" borderId="14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top"/>
    </xf>
    <xf numFmtId="0" fontId="3" fillId="0" borderId="34" xfId="0" applyFont="1" applyFill="1" applyBorder="1" applyAlignment="1">
      <alignment horizontal="left" vertical="top"/>
    </xf>
    <xf numFmtId="0" fontId="3" fillId="0" borderId="35" xfId="0" applyFont="1" applyFill="1" applyBorder="1" applyAlignment="1">
      <alignment horizontal="left" vertical="top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6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left" vertical="top"/>
    </xf>
    <xf numFmtId="0" fontId="3" fillId="0" borderId="29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7C80"/>
      <color rgb="FFFF9999"/>
      <color rgb="FFFFCCFF"/>
      <color rgb="FF33CCCC"/>
      <color rgb="FF00FFCC"/>
      <color rgb="FFFF9966"/>
      <color rgb="FFDDDDFF"/>
      <color rgb="FFCCCCFF"/>
      <color rgb="FFFFCCCC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696778811739447E-2"/>
          <c:y val="3.2388663967611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まとめ!$A$17</c:f>
              <c:strCache>
                <c:ptCount val="1"/>
                <c:pt idx="0">
                  <c:v>女性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E6-429E-AD8B-6C1F4507C4D7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E6-429E-AD8B-6C1F4507C4D7}"/>
              </c:ext>
            </c:extLst>
          </c:dPt>
          <c:dPt>
            <c:idx val="2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E6-429E-AD8B-6C1F4507C4D7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E6-429E-AD8B-6C1F4507C4D7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E6-429E-AD8B-6C1F4507C4D7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E6-429E-AD8B-6C1F4507C4D7}"/>
              </c:ext>
            </c:extLst>
          </c:dPt>
          <c:dPt>
            <c:idx val="6"/>
            <c:bubble3D val="0"/>
            <c:spPr>
              <a:solidFill>
                <a:srgbClr val="5BD4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E6-429E-AD8B-6C1F4507C4D7}"/>
              </c:ext>
            </c:extLst>
          </c:dPt>
          <c:dPt>
            <c:idx val="7"/>
            <c:bubble3D val="0"/>
            <c:spPr>
              <a:solidFill>
                <a:srgbClr val="FFCC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DA-4EB6-98F6-F1BDCAF526A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6-429E-AD8B-6C1F4507C4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E6-429E-AD8B-6C1F4507C4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E6-429E-AD8B-6C1F4507C4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E6-429E-AD8B-6C1F4507C4D7}"/>
                </c:ext>
              </c:extLst>
            </c:dLbl>
            <c:dLbl>
              <c:idx val="4"/>
              <c:layout>
                <c:manualLayout>
                  <c:x val="-0.20787829858278647"/>
                  <c:y val="0.2189412094239208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5F5CA5-4A3F-4969-A186-C831CD9607E6}" type="CATEGORYNAME">
                      <a:rPr lang="ja-JP" altLang="en-US" b="1"/>
                      <a:pPr>
                        <a:defRPr b="1"/>
                      </a:pPr>
                      <a:t>[分類名]</a:t>
                    </a:fld>
                    <a:endParaRPr lang="ja-JP" altLang="en-US" b="1" baseline="0"/>
                  </a:p>
                  <a:p>
                    <a:pPr>
                      <a:defRPr b="1"/>
                    </a:pPr>
                    <a:r>
                      <a:rPr lang="ja-JP" altLang="en-US" b="1" baseline="0"/>
                      <a:t> </a:t>
                    </a:r>
                    <a:fld id="{1C067066-9F8A-4D04-8E02-D70E98354008}" type="VALUE">
                      <a:rPr lang="en-US" altLang="ja-JP" b="1" baseline="0"/>
                      <a:pPr>
                        <a:defRPr b="1"/>
                      </a:pPr>
                      <a:t>[値]</a:t>
                    </a:fld>
                    <a:r>
                      <a:rPr lang="ja-JP" altLang="en-US" b="1" baseline="0"/>
                      <a:t>名</a:t>
                    </a:r>
                    <a:r>
                      <a:rPr lang="en-US" altLang="ja-JP" b="1" baseline="0"/>
                      <a:t>, </a:t>
                    </a:r>
                    <a:fld id="{2FA33ED1-2147-49E1-84B8-87901E7F4E7F}" type="PERCENTAGE">
                      <a:rPr lang="en-US" altLang="ja-JP" b="1" baseline="0"/>
                      <a:pPr>
                        <a:defRPr b="1"/>
                      </a:pPr>
                      <a:t>[パーセンテージ]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283519541832711"/>
                      <c:h val="0.278667123131347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BE6-429E-AD8B-6C1F4507C4D7}"/>
                </c:ext>
              </c:extLst>
            </c:dLbl>
            <c:dLbl>
              <c:idx val="5"/>
              <c:layout>
                <c:manualLayout>
                  <c:x val="-0.22333606713894935"/>
                  <c:y val="-8.16864295125165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711EE72-BC93-4E2C-B5A5-0064EE602DD2}" type="CATEGORYNAME">
                      <a:rPr lang="ja-JP" altLang="en-US"/>
                      <a:pPr>
                        <a:defRPr b="1"/>
                      </a:pPr>
                      <a:t>[分類名]</a:t>
                    </a:fld>
                    <a:r>
                      <a:rPr lang="ja-JP" altLang="en-US" baseline="0"/>
                      <a:t> </a:t>
                    </a:r>
                  </a:p>
                  <a:p>
                    <a:pPr>
                      <a:defRPr b="1"/>
                    </a:pPr>
                    <a:fld id="{407F1750-6BF9-45D8-8B7A-32471AC16FD0}" type="VALUE">
                      <a:rPr lang="en-US" altLang="ja-JP" baseline="0"/>
                      <a:pPr>
                        <a:defRPr b="1"/>
                      </a:pPr>
                      <a:t>[値]</a:t>
                    </a:fld>
                    <a:r>
                      <a:rPr lang="ja-JP" altLang="en-US" baseline="0"/>
                      <a:t>名</a:t>
                    </a:r>
                    <a:r>
                      <a:rPr lang="en-US" altLang="ja-JP" baseline="0"/>
                      <a:t>, </a:t>
                    </a:r>
                    <a:fld id="{9105AB79-11AC-44F3-83C6-2C3ADEFB4C8E}" type="PERCENTAGE">
                      <a:rPr lang="en-US" altLang="ja-JP" baseline="0"/>
                      <a:pPr>
                        <a:defRPr b="1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544707964446382"/>
                      <c:h val="0.295810276679841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BE6-429E-AD8B-6C1F4507C4D7}"/>
                </c:ext>
              </c:extLst>
            </c:dLbl>
            <c:dLbl>
              <c:idx val="6"/>
              <c:layout>
                <c:manualLayout>
                  <c:x val="0.16027880427585733"/>
                  <c:y val="-3.28154534042928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2A07E6D-88B9-4F7D-A092-4ED2FA0F2906}" type="CATEGORYNAME">
                      <a:rPr lang="ja-JP" altLang="en-US"/>
                      <a:pPr>
                        <a:defRPr b="1"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b="1"/>
                    </a:pPr>
                    <a:fld id="{FCDD51AC-DB1D-4407-B6A2-1D378B823984}" type="VALUE">
                      <a:rPr lang="en-US" altLang="ja-JP" baseline="0"/>
                      <a:pPr>
                        <a:defRPr b="1"/>
                      </a:pPr>
                      <a:t>[値]</a:t>
                    </a:fld>
                    <a:r>
                      <a:rPr lang="ja-JP" altLang="en-US" baseline="0"/>
                      <a:t>名</a:t>
                    </a:r>
                    <a:r>
                      <a:rPr lang="en-US" altLang="ja-JP" baseline="0"/>
                      <a:t>, </a:t>
                    </a:r>
                    <a:fld id="{C1C4D32E-7DDA-4395-A079-9CD6F43F3393}" type="PERCENTAGE">
                      <a:rPr lang="en-US" altLang="ja-JP" baseline="0"/>
                      <a:pPr>
                        <a:defRPr b="1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513351628614094"/>
                      <c:h val="0.264189723320158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DBE6-429E-AD8B-6C1F4507C4D7}"/>
                </c:ext>
              </c:extLst>
            </c:dLbl>
            <c:dLbl>
              <c:idx val="7"/>
              <c:layout>
                <c:manualLayout>
                  <c:x val="0.13731867808670672"/>
                  <c:y val="2.65629246937018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10176F6-4AF5-48E1-B698-BBA158B3251B}" type="CATEGORYNAME">
                      <a:rPr lang="ja-JP" altLang="en-US"/>
                      <a:pPr>
                        <a:defRPr b="1"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b="1"/>
                    </a:pPr>
                    <a:fld id="{D0B7673B-9958-4051-B12B-C24B8090AF25}" type="VALUE">
                      <a:rPr lang="en-US" altLang="ja-JP" baseline="0"/>
                      <a:pPr>
                        <a:defRPr b="1"/>
                      </a:pPr>
                      <a:t>[値]</a:t>
                    </a:fld>
                    <a:r>
                      <a:rPr lang="ja-JP" altLang="en-US" baseline="0"/>
                      <a:t>名</a:t>
                    </a:r>
                    <a:r>
                      <a:rPr lang="en-US" altLang="ja-JP" baseline="0"/>
                      <a:t>, </a:t>
                    </a:r>
                    <a:fld id="{FAE30F5E-0778-4AC6-BA5A-45F827A23516}" type="PERCENTAGE">
                      <a:rPr lang="en-US" altLang="ja-JP" baseline="0"/>
                      <a:pPr>
                        <a:defRPr b="1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284545267650786"/>
                      <c:h val="0.295810276679841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FDA-4EB6-98F6-F1BDCAF52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まとめ!$B$15:$I$15</c:f>
              <c:strCache>
                <c:ptCount val="8"/>
                <c:pt idx="0">
                  <c:v>20歳代</c:v>
                </c:pt>
                <c:pt idx="1">
                  <c:v>30歳代</c:v>
                </c:pt>
                <c:pt idx="2">
                  <c:v>40歳代</c:v>
                </c:pt>
                <c:pt idx="3">
                  <c:v>50歳代</c:v>
                </c:pt>
                <c:pt idx="4">
                  <c:v>60歳代</c:v>
                </c:pt>
                <c:pt idx="5">
                  <c:v>70歳代</c:v>
                </c:pt>
                <c:pt idx="6">
                  <c:v>80歳代</c:v>
                </c:pt>
                <c:pt idx="7">
                  <c:v>90歳代</c:v>
                </c:pt>
              </c:strCache>
            </c:strRef>
          </c:cat>
          <c:val>
            <c:numRef>
              <c:f>まとめ!$B$17:$I$17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BE6-429E-AD8B-6C1F4507C4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696778811739447E-2"/>
          <c:y val="3.2388663967611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まとめ!$A$16</c:f>
              <c:strCache>
                <c:ptCount val="1"/>
                <c:pt idx="0">
                  <c:v>男性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5A-4118-B8C5-86ECD3F2E5EA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5A-4118-B8C5-86ECD3F2E5EA}"/>
              </c:ext>
            </c:extLst>
          </c:dPt>
          <c:dPt>
            <c:idx val="2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5A-4118-B8C5-86ECD3F2E5EA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5A-4118-B8C5-86ECD3F2E5EA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55A-4118-B8C5-86ECD3F2E5E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55A-4118-B8C5-86ECD3F2E5EA}"/>
              </c:ext>
            </c:extLst>
          </c:dPt>
          <c:dPt>
            <c:idx val="6"/>
            <c:bubble3D val="0"/>
            <c:spPr>
              <a:solidFill>
                <a:srgbClr val="5BD4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55A-4118-B8C5-86ECD3F2E5EA}"/>
              </c:ext>
            </c:extLst>
          </c:dPt>
          <c:dPt>
            <c:idx val="7"/>
            <c:bubble3D val="0"/>
            <c:spPr>
              <a:solidFill>
                <a:srgbClr val="FFCC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BA6-488B-966B-60129B1ABC1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A-4118-B8C5-86ECD3F2E5EA}"/>
                </c:ext>
              </c:extLst>
            </c:dLbl>
            <c:dLbl>
              <c:idx val="1"/>
              <c:layout>
                <c:manualLayout>
                  <c:x val="-8.8220158377638691E-2"/>
                  <c:y val="1.93676181102362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0CA857A-058A-4D9D-A30D-6B253EDC3C25}" type="CATEGORYNAME">
                      <a:rPr lang="ja-JP" altLang="en-US" b="1"/>
                      <a:pPr>
                        <a:defRPr b="1"/>
                      </a:pPr>
                      <a:t>[分類名]</a:t>
                    </a:fld>
                    <a:endParaRPr lang="ja-JP" altLang="en-US" b="1" baseline="0"/>
                  </a:p>
                  <a:p>
                    <a:pPr>
                      <a:defRPr b="1"/>
                    </a:pPr>
                    <a:fld id="{20B0AD9D-A096-4184-B982-74815547BA99}" type="VALUE">
                      <a:rPr lang="en-US" altLang="ja-JP" b="1" baseline="0"/>
                      <a:pPr>
                        <a:defRPr b="1"/>
                      </a:pPr>
                      <a:t>[値]</a:t>
                    </a:fld>
                    <a:r>
                      <a:rPr lang="ja-JP" altLang="en-US" b="1" baseline="0"/>
                      <a:t>名</a:t>
                    </a:r>
                    <a:r>
                      <a:rPr lang="en-US" altLang="ja-JP" b="1" baseline="0"/>
                      <a:t>, </a:t>
                    </a:r>
                    <a:fld id="{4879100C-94CC-4CAF-92E5-5A504902C9FE}" type="PERCENTAGE">
                      <a:rPr lang="en-US" altLang="ja-JP" b="1" baseline="0"/>
                      <a:pPr>
                        <a:defRPr b="1"/>
                      </a:pPr>
                      <a:t>[パーセンテージ]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471827703780018"/>
                      <c:h val="0.282705872703412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55A-4118-B8C5-86ECD3F2E5EA}"/>
                </c:ext>
              </c:extLst>
            </c:dLbl>
            <c:dLbl>
              <c:idx val="2"/>
              <c:layout>
                <c:manualLayout>
                  <c:x val="-7.0305314399802588E-4"/>
                  <c:y val="8.05329314304461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2DE016-C123-4FAD-A07A-9F96D460FF07}" type="CATEGORYNAME">
                      <a:rPr lang="ja-JP" altLang="en-US" b="1"/>
                      <a:pPr>
                        <a:defRPr b="1"/>
                      </a:pPr>
                      <a:t>[分類名]</a:t>
                    </a:fld>
                    <a:endParaRPr lang="ja-JP" altLang="en-US" b="1" baseline="0"/>
                  </a:p>
                  <a:p>
                    <a:pPr>
                      <a:defRPr b="1"/>
                    </a:pPr>
                    <a:fld id="{68DFA5B3-89CC-4CAC-8139-2B1FC7D5B442}" type="VALUE">
                      <a:rPr lang="en-US" altLang="ja-JP" b="1" baseline="0"/>
                      <a:pPr>
                        <a:defRPr b="1"/>
                      </a:pPr>
                      <a:t>[値]</a:t>
                    </a:fld>
                    <a:r>
                      <a:rPr lang="ja-JP" altLang="en-US" b="1" baseline="0"/>
                      <a:t>名</a:t>
                    </a:r>
                    <a:r>
                      <a:rPr lang="en-US" altLang="ja-JP" b="1" baseline="0"/>
                      <a:t>, </a:t>
                    </a:r>
                    <a:fld id="{05332932-5892-4EB7-ADDA-F37B68DAB550}" type="PERCENTAGE">
                      <a:rPr lang="en-US" altLang="ja-JP" b="1" baseline="0"/>
                      <a:pPr>
                        <a:defRPr b="1"/>
                      </a:pPr>
                      <a:t>[パーセンテージ]</a:t>
                    </a:fld>
                    <a:endParaRPr lang="en-US" altLang="ja-JP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853165550567863"/>
                      <c:h val="0.2979420931758529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55A-4118-B8C5-86ECD3F2E5E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5A-4118-B8C5-86ECD3F2E5EA}"/>
                </c:ext>
              </c:extLst>
            </c:dLbl>
            <c:dLbl>
              <c:idx val="4"/>
              <c:layout>
                <c:manualLayout>
                  <c:x val="-8.2252731229109186E-2"/>
                  <c:y val="-9.99483267716535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F4210B-58FF-4353-BA13-C8BF63E32CD3}" type="CATEGORYNAME">
                      <a:rPr lang="ja-JP" altLang="en-US"/>
                      <a:pPr>
                        <a:defRPr b="1"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b="1"/>
                    </a:pPr>
                    <a:fld id="{A0F82AD0-B0BC-4560-94A9-AF62AEEEA8C2}" type="VALUE">
                      <a:rPr lang="en-US" altLang="ja-JP" baseline="0"/>
                      <a:pPr>
                        <a:defRPr b="1"/>
                      </a:pPr>
                      <a:t>[値]</a:t>
                    </a:fld>
                    <a:r>
                      <a:rPr lang="ja-JP" altLang="en-US" baseline="0"/>
                      <a:t>名</a:t>
                    </a:r>
                    <a:r>
                      <a:rPr lang="en-US" altLang="ja-JP" baseline="0"/>
                      <a:t>, </a:t>
                    </a:r>
                    <a:fld id="{9FF23792-BAD6-49B5-BF47-60F1BFD0898D}" type="PERCENTAGE">
                      <a:rPr lang="en-US" altLang="ja-JP" baseline="0"/>
                      <a:pPr>
                        <a:defRPr b="1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284092693541511"/>
                      <c:h val="0.287958497375328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55A-4118-B8C5-86ECD3F2E5EA}"/>
                </c:ext>
              </c:extLst>
            </c:dLbl>
            <c:dLbl>
              <c:idx val="5"/>
              <c:layout>
                <c:manualLayout>
                  <c:x val="0.20313685088429367"/>
                  <c:y val="-7.69233923884514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5F78061-45DC-422E-BA53-324DF08C2654}" type="CATEGORYNAME">
                      <a:rPr lang="ja-JP" altLang="en-US"/>
                      <a:pPr>
                        <a:defRPr b="1"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b="1"/>
                    </a:pPr>
                    <a:fld id="{25E518EA-1825-4D09-AB4E-A0873E3D2202}" type="VALUE">
                      <a:rPr lang="en-US" altLang="ja-JP" baseline="0"/>
                      <a:pPr>
                        <a:defRPr b="1"/>
                      </a:pPr>
                      <a:t>[値]</a:t>
                    </a:fld>
                    <a:r>
                      <a:rPr lang="ja-JP" altLang="en-US" baseline="0"/>
                      <a:t>名</a:t>
                    </a:r>
                    <a:r>
                      <a:rPr lang="en-US" altLang="ja-JP" baseline="0"/>
                      <a:t>, </a:t>
                    </a:r>
                    <a:fld id="{5FA19FC0-2FF6-410D-8742-3A70709BFE8D}" type="PERCENTAGE">
                      <a:rPr lang="en-US" altLang="ja-JP" baseline="0"/>
                      <a:pPr>
                        <a:defRPr b="1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062869477763879"/>
                      <c:h val="0.259513615485564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55A-4118-B8C5-86ECD3F2E5EA}"/>
                </c:ext>
              </c:extLst>
            </c:dLbl>
            <c:dLbl>
              <c:idx val="6"/>
              <c:layout>
                <c:manualLayout>
                  <c:x val="5.2924669463046088E-2"/>
                  <c:y val="0.1116252460629921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4197F4-81FF-4325-B5E6-9BA40FBC030C}" type="CATEGORYNAME">
                      <a:rPr lang="ja-JP" altLang="en-US"/>
                      <a:pPr>
                        <a:defRPr b="1"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b="1"/>
                    </a:pPr>
                    <a:fld id="{D95A36A6-C786-462D-A008-CEBEF7EFA1F8}" type="VALUE">
                      <a:rPr lang="en-US" altLang="ja-JP" baseline="0"/>
                      <a:pPr>
                        <a:defRPr b="1"/>
                      </a:pPr>
                      <a:t>[値]</a:t>
                    </a:fld>
                    <a:r>
                      <a:rPr lang="ja-JP" altLang="en-US" baseline="0"/>
                      <a:t>名</a:t>
                    </a:r>
                    <a:r>
                      <a:rPr lang="en-US" altLang="ja-JP" baseline="0"/>
                      <a:t>, </a:t>
                    </a:r>
                    <a:fld id="{9EFB51A3-9C06-40FE-92A9-D2F71B9E15BD}" type="PERCENTAGE">
                      <a:rPr lang="en-US" altLang="ja-JP" baseline="0"/>
                      <a:pPr>
                        <a:defRPr b="1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115289327151862"/>
                      <c:h val="0.355666830708661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55A-4118-B8C5-86ECD3F2E5EA}"/>
                </c:ext>
              </c:extLst>
            </c:dLbl>
            <c:dLbl>
              <c:idx val="7"/>
              <c:layout>
                <c:manualLayout>
                  <c:x val="0.18190300978732796"/>
                  <c:y val="3.134842519685025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E09D84D-BA2B-4FD3-90F7-C86FFDDED74B}" type="CATEGORYNAME">
                      <a:rPr lang="ja-JP" altLang="en-US"/>
                      <a:pPr>
                        <a:defRPr b="1"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b="1"/>
                    </a:pPr>
                    <a:fld id="{E6734C36-0B5D-4015-B1AF-6579FCF1C97F}" type="VALUE">
                      <a:rPr lang="en-US" altLang="ja-JP" baseline="0"/>
                      <a:pPr>
                        <a:defRPr b="1"/>
                      </a:pPr>
                      <a:t>[値]</a:t>
                    </a:fld>
                    <a:r>
                      <a:rPr lang="ja-JP" altLang="en-US" baseline="0"/>
                      <a:t>名</a:t>
                    </a:r>
                    <a:r>
                      <a:rPr lang="en-US" altLang="ja-JP" baseline="0"/>
                      <a:t>, </a:t>
                    </a:r>
                    <a:fld id="{3CEC98B4-0C99-476E-A984-26AD5158A0C7}" type="PERCENTAGE">
                      <a:rPr lang="en-US" altLang="ja-JP" baseline="0"/>
                      <a:pPr>
                        <a:defRPr b="1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694728579488314"/>
                      <c:h val="0.313515830052493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0BA6-488B-966B-60129B1AB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まとめ!$B$15:$I$15</c:f>
              <c:strCache>
                <c:ptCount val="8"/>
                <c:pt idx="0">
                  <c:v>20歳代</c:v>
                </c:pt>
                <c:pt idx="1">
                  <c:v>30歳代</c:v>
                </c:pt>
                <c:pt idx="2">
                  <c:v>40歳代</c:v>
                </c:pt>
                <c:pt idx="3">
                  <c:v>50歳代</c:v>
                </c:pt>
                <c:pt idx="4">
                  <c:v>60歳代</c:v>
                </c:pt>
                <c:pt idx="5">
                  <c:v>70歳代</c:v>
                </c:pt>
                <c:pt idx="6">
                  <c:v>80歳代</c:v>
                </c:pt>
                <c:pt idx="7">
                  <c:v>90歳代</c:v>
                </c:pt>
              </c:strCache>
            </c:strRef>
          </c:cat>
          <c:val>
            <c:numRef>
              <c:f>まとめ!$B$16:$I$16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5A-4118-B8C5-86ECD3F2E5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696778811739447E-2"/>
          <c:y val="3.2388663967611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751649569700203"/>
          <c:y val="0.21860194441986883"/>
          <c:w val="0.74090284531166672"/>
          <c:h val="0.69650417293343947"/>
        </c:manualLayout>
      </c:layout>
      <c:pieChart>
        <c:varyColors val="1"/>
        <c:ser>
          <c:idx val="0"/>
          <c:order val="0"/>
          <c:tx>
            <c:strRef>
              <c:f>まとめ!$A$32</c:f>
              <c:strCache>
                <c:ptCount val="1"/>
                <c:pt idx="0">
                  <c:v>満足度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39-450A-8CF7-85DA0F57D06C}"/>
              </c:ext>
            </c:extLst>
          </c:dPt>
          <c:dPt>
            <c:idx val="1"/>
            <c:bubble3D val="0"/>
            <c:spPr>
              <a:solidFill>
                <a:srgbClr val="5BD4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39-450A-8CF7-85DA0F57D06C}"/>
              </c:ext>
            </c:extLst>
          </c:dPt>
          <c:dLbls>
            <c:dLbl>
              <c:idx val="0"/>
              <c:layout>
                <c:manualLayout>
                  <c:x val="1.911095774382735E-3"/>
                  <c:y val="-0.289333024548402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4F19A20-B800-4C55-A771-5CEE9621ACD4}" type="CATEGORYNAME">
                      <a:rPr lang="ja-JP" altLang="en-US" sz="1000" b="1"/>
                      <a:pPr>
                        <a:defRPr sz="1000" b="1"/>
                      </a:pPr>
                      <a:t>[分類名]</a:t>
                    </a:fld>
                    <a:endParaRPr lang="ja-JP" altLang="en-US" sz="1000" b="1" baseline="0"/>
                  </a:p>
                  <a:p>
                    <a:pPr>
                      <a:defRPr sz="1000" b="1"/>
                    </a:pPr>
                    <a:r>
                      <a:rPr lang="ja-JP" altLang="en-US" sz="1000" b="1" baseline="0"/>
                      <a:t> </a:t>
                    </a:r>
                    <a:fld id="{668AD255-7550-42FD-BB1D-5B492E6D016F}" type="VALUE">
                      <a:rPr lang="en-US" altLang="ja-JP" sz="1000" b="1" baseline="0"/>
                      <a:pPr>
                        <a:defRPr sz="1000" b="1"/>
                      </a:pPr>
                      <a:t>[値]</a:t>
                    </a:fld>
                    <a:r>
                      <a:rPr lang="ja-JP" altLang="en-US" sz="1000" b="1" baseline="0"/>
                      <a:t>名</a:t>
                    </a:r>
                    <a:r>
                      <a:rPr lang="en-US" altLang="ja-JP" sz="1000" b="1" baseline="0"/>
                      <a:t>, </a:t>
                    </a:r>
                    <a:fld id="{42ED02AB-1E40-4581-A0D1-A7DC5446E77A}" type="PERCENTAGE">
                      <a:rPr lang="en-US" altLang="ja-JP" sz="1000" b="1" baseline="0"/>
                      <a:pPr>
                        <a:defRPr sz="1000" b="1"/>
                      </a:pPr>
                      <a:t>[パーセンテージ]</a:t>
                    </a:fld>
                    <a:endParaRPr lang="en-US" altLang="ja-JP" sz="10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170394537336223"/>
                      <c:h val="0.277626601821831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739-450A-8CF7-85DA0F57D0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39-450A-8CF7-85DA0F57D0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まとめ!$B$31:$C$31</c:f>
              <c:strCache>
                <c:ptCount val="2"/>
                <c:pt idx="0">
                  <c:v>満足</c:v>
                </c:pt>
                <c:pt idx="1">
                  <c:v>満足でない</c:v>
                </c:pt>
              </c:strCache>
            </c:strRef>
          </c:cat>
          <c:val>
            <c:numRef>
              <c:f>まとめ!$B$32:$C$32</c:f>
              <c:numCache>
                <c:formatCode>General</c:formatCode>
                <c:ptCount val="2"/>
                <c:pt idx="0">
                  <c:v>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739-450A-8CF7-85DA0F57D0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696778811739447E-2"/>
          <c:y val="3.2388663967611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55598455598454"/>
          <c:y val="0.20295719844357976"/>
          <c:w val="0.73425997425997425"/>
          <c:h val="0.73997405966277563"/>
        </c:manualLayout>
      </c:layout>
      <c:pieChart>
        <c:varyColors val="1"/>
        <c:ser>
          <c:idx val="0"/>
          <c:order val="0"/>
          <c:tx>
            <c:strRef>
              <c:f>まとめ!$M$3</c:f>
              <c:strCache>
                <c:ptCount val="1"/>
                <c:pt idx="0">
                  <c:v>量</c:v>
                </c:pt>
              </c:strCache>
            </c:strRef>
          </c:tx>
          <c:spPr>
            <a:solidFill>
              <a:srgbClr val="00CCFF"/>
            </a:solidFill>
          </c:spPr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7A-4FDA-A9B6-C8C1C68D9466}"/>
              </c:ext>
            </c:extLst>
          </c:dPt>
          <c:dPt>
            <c:idx val="1"/>
            <c:bubble3D val="0"/>
            <c:spPr>
              <a:solidFill>
                <a:srgbClr val="5BD4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7A-4FDA-A9B6-C8C1C68D9466}"/>
              </c:ext>
            </c:extLst>
          </c:dPt>
          <c:dPt>
            <c:idx val="2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37A-4FDA-A9B6-C8C1C68D9466}"/>
              </c:ext>
            </c:extLst>
          </c:dPt>
          <c:dLbls>
            <c:dLbl>
              <c:idx val="0"/>
              <c:layout>
                <c:manualLayout>
                  <c:x val="-0.16569575209439721"/>
                  <c:y val="-0.1702464313405250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DFDCEF-F4E6-4D45-B64D-6793829B7CAC}" type="CATEGORYNAME">
                      <a:rPr lang="ja-JP" altLang="en-US" sz="1000" b="1"/>
                      <a:pPr>
                        <a:defRPr sz="1000" b="1"/>
                      </a:pPr>
                      <a:t>[分類名]</a:t>
                    </a:fld>
                    <a:endParaRPr lang="ja-JP" altLang="en-US" sz="1000" b="1" baseline="0"/>
                  </a:p>
                  <a:p>
                    <a:pPr>
                      <a:defRPr sz="1000" b="1"/>
                    </a:pPr>
                    <a:fld id="{F383FDC6-C541-4567-9E2F-F6B2D3C451C0}" type="VALUE">
                      <a:rPr lang="en-US" altLang="ja-JP" sz="1000" b="1" baseline="0"/>
                      <a:pPr>
                        <a:defRPr sz="1000" b="1"/>
                      </a:pPr>
                      <a:t>[値]</a:t>
                    </a:fld>
                    <a:r>
                      <a:rPr lang="ja-JP" altLang="en-US" sz="1000" b="1" baseline="0"/>
                      <a:t>名</a:t>
                    </a:r>
                    <a:r>
                      <a:rPr lang="en-US" altLang="ja-JP" sz="1000" b="1" baseline="0"/>
                      <a:t>, </a:t>
                    </a:r>
                    <a:fld id="{1025EC50-DB2D-44AF-B322-6CB075170013}" type="PERCENTAGE">
                      <a:rPr lang="en-US" altLang="ja-JP" sz="1000" b="1" baseline="0"/>
                      <a:pPr>
                        <a:defRPr sz="1000" b="1"/>
                      </a:pPr>
                      <a:t>[パーセンテージ]</a:t>
                    </a:fld>
                    <a:endParaRPr lang="en-US" altLang="ja-JP" sz="10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079791807936817"/>
                      <c:h val="0.345570532496997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37A-4FDA-A9B6-C8C1C68D9466}"/>
                </c:ext>
              </c:extLst>
            </c:dLbl>
            <c:dLbl>
              <c:idx val="1"/>
              <c:layout>
                <c:manualLayout>
                  <c:x val="5.9734096995104249E-2"/>
                  <c:y val="3.60827883802660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92D340C-EEE3-4519-857F-144A3E946D13}" type="CATEGORYNAME">
                      <a:rPr lang="ja-JP" altLang="en-US" sz="1000" b="1"/>
                      <a:pPr>
                        <a:defRPr sz="1000" b="1"/>
                      </a:pPr>
                      <a:t>[分類名]</a:t>
                    </a:fld>
                    <a:endParaRPr lang="ja-JP" altLang="en-US" sz="1000" b="1" baseline="0"/>
                  </a:p>
                  <a:p>
                    <a:pPr>
                      <a:defRPr sz="1000" b="1"/>
                    </a:pPr>
                    <a:fld id="{FFC4DEA3-1D53-40D2-B262-4E66D97DDCEB}" type="VALUE">
                      <a:rPr lang="en-US" altLang="ja-JP" sz="1000" b="1" baseline="0"/>
                      <a:pPr>
                        <a:defRPr sz="1000" b="1"/>
                      </a:pPr>
                      <a:t>[値]</a:t>
                    </a:fld>
                    <a:r>
                      <a:rPr lang="ja-JP" altLang="en-US" sz="1000" b="1" baseline="0"/>
                      <a:t>名</a:t>
                    </a:r>
                    <a:r>
                      <a:rPr lang="en-US" altLang="ja-JP" sz="1000" b="1" baseline="0"/>
                      <a:t>,</a:t>
                    </a:r>
                    <a:fld id="{2CFCE1E0-2BD0-4308-8B2F-D7087E6572C1}" type="PERCENTAGE">
                      <a:rPr lang="en-US" altLang="ja-JP" sz="1000" b="1" baseline="0"/>
                      <a:pPr>
                        <a:defRPr sz="1000" b="1"/>
                      </a:pPr>
                      <a:t>[パーセンテージ]</a:t>
                    </a:fld>
                    <a:endParaRPr lang="en-US" altLang="ja-JP" sz="10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44787644787644787"/>
                      <c:h val="0.2893330127627176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37A-4FDA-A9B6-C8C1C68D9466}"/>
                </c:ext>
              </c:extLst>
            </c:dLbl>
            <c:dLbl>
              <c:idx val="2"/>
              <c:layout>
                <c:manualLayout>
                  <c:x val="0.15873917635787513"/>
                  <c:y val="4.52822634458827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74F9DBE-B737-49D4-9039-32224469B783}" type="CATEGORYNAME">
                      <a:rPr lang="ja-JP" altLang="en-US" sz="1000" b="1"/>
                      <a:pPr>
                        <a:defRPr sz="1000" b="1"/>
                      </a:pPr>
                      <a:t>[分類名]</a:t>
                    </a:fld>
                    <a:endParaRPr lang="ja-JP" altLang="en-US" sz="1000" b="1" baseline="0"/>
                  </a:p>
                  <a:p>
                    <a:pPr>
                      <a:defRPr sz="1000" b="1"/>
                    </a:pPr>
                    <a:fld id="{79EAB8C8-983C-4EDC-B2B7-92F031B1D2C6}" type="VALUE">
                      <a:rPr lang="en-US" altLang="ja-JP" sz="1000" b="1" baseline="0"/>
                      <a:pPr>
                        <a:defRPr sz="1000" b="1"/>
                      </a:pPr>
                      <a:t>[値]</a:t>
                    </a:fld>
                    <a:r>
                      <a:rPr lang="ja-JP" altLang="en-US" sz="1000" b="1" baseline="0"/>
                      <a:t>名</a:t>
                    </a:r>
                    <a:r>
                      <a:rPr lang="en-US" altLang="ja-JP" sz="1000" b="1" baseline="0"/>
                      <a:t>, </a:t>
                    </a:r>
                    <a:fld id="{F1B93073-101C-49E9-BBE3-436DC681C073}" type="PERCENTAGE">
                      <a:rPr lang="en-US" altLang="ja-JP" sz="1000" b="1" baseline="0"/>
                      <a:pPr>
                        <a:defRPr sz="1000" b="1"/>
                      </a:pPr>
                      <a:t>[パーセンテージ]</a:t>
                    </a:fld>
                    <a:endParaRPr lang="en-US" altLang="ja-JP" sz="10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54975222691759"/>
                      <c:h val="0.23869447616757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037A-4FDA-A9B6-C8C1C68D94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まとめ!$N$2:$P$2</c:f>
              <c:strCache>
                <c:ptCount val="3"/>
                <c:pt idx="0">
                  <c:v>丁度良い</c:v>
                </c:pt>
                <c:pt idx="1">
                  <c:v>多い</c:v>
                </c:pt>
                <c:pt idx="2">
                  <c:v>少ない</c:v>
                </c:pt>
              </c:strCache>
            </c:strRef>
          </c:cat>
          <c:val>
            <c:numRef>
              <c:f>まとめ!$N$3:$P$3</c:f>
              <c:numCache>
                <c:formatCode>General</c:formatCode>
                <c:ptCount val="3"/>
                <c:pt idx="0">
                  <c:v>18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A-4FDA-A9B6-C8C1C68D94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696778811739447E-2"/>
          <c:y val="3.2388663967611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756862745098042"/>
          <c:y val="0.22724637681159415"/>
          <c:w val="0.72486274509803916"/>
          <c:h val="0.73059288537549405"/>
        </c:manualLayout>
      </c:layout>
      <c:pieChart>
        <c:varyColors val="1"/>
        <c:ser>
          <c:idx val="0"/>
          <c:order val="0"/>
          <c:tx>
            <c:strRef>
              <c:f>まとめ!$S$3</c:f>
              <c:strCache>
                <c:ptCount val="1"/>
                <c:pt idx="0">
                  <c:v>見た目</c:v>
                </c:pt>
              </c:strCache>
            </c:strRef>
          </c:tx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68-4CF0-8338-90F8516815E2}"/>
              </c:ext>
            </c:extLst>
          </c:dPt>
          <c:dPt>
            <c:idx val="1"/>
            <c:bubble3D val="0"/>
            <c:spPr>
              <a:solidFill>
                <a:srgbClr val="5BD4FF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68-4CF0-8338-90F8516815E2}"/>
              </c:ext>
            </c:extLst>
          </c:dPt>
          <c:dPt>
            <c:idx val="2"/>
            <c:bubble3D val="0"/>
            <c:spPr>
              <a:solidFill>
                <a:srgbClr val="FF7C8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E68-4CF0-8338-90F8516815E2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50EA52-96C9-44D5-9B9C-E12BF1D7498F}" type="CATEGORYNAME">
                      <a:rPr lang="ja-JP" altLang="en-US" sz="1000" b="1"/>
                      <a:pPr>
                        <a:defRPr sz="1000" b="1"/>
                      </a:pPr>
                      <a:t>[分類名]</a:t>
                    </a:fld>
                    <a:endParaRPr lang="ja-JP" altLang="en-US" sz="1000" b="1" baseline="0"/>
                  </a:p>
                  <a:p>
                    <a:pPr>
                      <a:defRPr sz="1000" b="1"/>
                    </a:pPr>
                    <a:fld id="{49816B87-D2EE-4F0D-830F-FC8E1841F139}" type="VALUE">
                      <a:rPr lang="en-US" altLang="ja-JP" sz="1000" b="1" baseline="0"/>
                      <a:pPr>
                        <a:defRPr sz="1000" b="1"/>
                      </a:pPr>
                      <a:t>[値]</a:t>
                    </a:fld>
                    <a:r>
                      <a:rPr lang="ja-JP" altLang="en-US" sz="1000" b="1" baseline="0"/>
                      <a:t>名</a:t>
                    </a:r>
                    <a:r>
                      <a:rPr lang="en-US" altLang="ja-JP" sz="1000" b="1" baseline="0"/>
                      <a:t>, </a:t>
                    </a:r>
                    <a:fld id="{DD6EEB31-1A1C-4801-9DFA-7C61684224D6}" type="PERCENTAGE">
                      <a:rPr lang="en-US" altLang="ja-JP" sz="1000" b="1" baseline="0"/>
                      <a:pPr>
                        <a:defRPr sz="1000" b="1"/>
                      </a:pPr>
                      <a:t>[パーセンテージ]</a:t>
                    </a:fld>
                    <a:endParaRPr lang="en-US" altLang="ja-JP" sz="10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83917898548601"/>
                      <c:h val="0.333883852753699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68-4CF0-8338-90F8516815E2}"/>
                </c:ext>
              </c:extLst>
            </c:dLbl>
            <c:dLbl>
              <c:idx val="1"/>
              <c:layout>
                <c:manualLayout>
                  <c:x val="6.1036718706597243E-2"/>
                  <c:y val="1.6556165773395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D73DA0B-9484-4B1D-9432-C94BC219C869}" type="CATEGORYNAME">
                      <a:rPr lang="ja-JP" altLang="en-US" sz="1000" b="1"/>
                      <a:pPr>
                        <a:defRPr sz="1000" b="1"/>
                      </a:pPr>
                      <a:t>[分類名]</a:t>
                    </a:fld>
                    <a:endParaRPr lang="ja-JP" altLang="en-US" sz="1000" b="1" baseline="0"/>
                  </a:p>
                  <a:p>
                    <a:pPr>
                      <a:defRPr sz="1000" b="1"/>
                    </a:pPr>
                    <a:fld id="{5ACB19E9-8616-4835-B772-2F71A41C0D97}" type="VALUE">
                      <a:rPr lang="en-US" altLang="ja-JP" sz="1000" b="1" baseline="0"/>
                      <a:pPr>
                        <a:defRPr sz="1000" b="1"/>
                      </a:pPr>
                      <a:t>[値]</a:t>
                    </a:fld>
                    <a:r>
                      <a:rPr lang="ja-JP" altLang="en-US" sz="1000" b="1" baseline="0"/>
                      <a:t>名</a:t>
                    </a:r>
                    <a:r>
                      <a:rPr lang="en-US" altLang="ja-JP" sz="1000" b="1" baseline="0"/>
                      <a:t>, </a:t>
                    </a:r>
                    <a:fld id="{3B5E66C5-0BF6-4BF2-9ED2-C47B786871EF}" type="PERCENTAGE">
                      <a:rPr lang="en-US" altLang="ja-JP" sz="1000" b="1" baseline="0"/>
                      <a:pPr>
                        <a:defRPr sz="1000" b="1"/>
                      </a:pPr>
                      <a:t>[パーセンテージ]</a:t>
                    </a:fld>
                    <a:endParaRPr lang="en-US" altLang="ja-JP" sz="1000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871874839174513"/>
                      <c:h val="0.262729658792650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68-4CF0-8338-90F8516815E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68-4CF0-8338-90F851681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まとめ!$T$2:$V$2</c:f>
              <c:strCache>
                <c:ptCount val="3"/>
                <c:pt idx="0">
                  <c:v>良い</c:v>
                </c:pt>
                <c:pt idx="1">
                  <c:v>普通</c:v>
                </c:pt>
                <c:pt idx="2">
                  <c:v>悪い</c:v>
                </c:pt>
              </c:strCache>
            </c:strRef>
          </c:cat>
          <c:val>
            <c:numRef>
              <c:f>まとめ!$T$3:$V$3</c:f>
              <c:numCache>
                <c:formatCode>General</c:formatCode>
                <c:ptCount val="3"/>
                <c:pt idx="0">
                  <c:v>25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68-4CF0-8338-90F8516815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238124</xdr:rowOff>
    </xdr:from>
    <xdr:to>
      <xdr:col>10</xdr:col>
      <xdr:colOff>247650</xdr:colOff>
      <xdr:row>11</xdr:row>
      <xdr:rowOff>133349</xdr:rowOff>
    </xdr:to>
    <xdr:sp macro="" textlink="">
      <xdr:nvSpPr>
        <xdr:cNvPr id="3" name="テキスト ボックス 2"/>
        <xdr:cNvSpPr txBox="1"/>
      </xdr:nvSpPr>
      <xdr:spPr>
        <a:xfrm>
          <a:off x="3152775" y="561974"/>
          <a:ext cx="3200400" cy="23812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行事食・通常形態の写真貼る</a:t>
          </a:r>
          <a:endParaRPr kumimoji="1" lang="en-US" altLang="ja-JP" sz="1100"/>
        </a:p>
      </xdr:txBody>
    </xdr:sp>
    <xdr:clientData/>
  </xdr:twoCellAnchor>
  <xdr:twoCellAnchor>
    <xdr:from>
      <xdr:col>5</xdr:col>
      <xdr:colOff>381001</xdr:colOff>
      <xdr:row>17</xdr:row>
      <xdr:rowOff>133350</xdr:rowOff>
    </xdr:from>
    <xdr:to>
      <xdr:col>10</xdr:col>
      <xdr:colOff>209550</xdr:colOff>
      <xdr:row>27</xdr:row>
      <xdr:rowOff>133350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17</xdr:row>
      <xdr:rowOff>200025</xdr:rowOff>
    </xdr:from>
    <xdr:to>
      <xdr:col>4</xdr:col>
      <xdr:colOff>190500</xdr:colOff>
      <xdr:row>27</xdr:row>
      <xdr:rowOff>228600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266699</xdr:colOff>
      <xdr:row>31</xdr:row>
      <xdr:rowOff>238125</xdr:rowOff>
    </xdr:from>
    <xdr:to>
      <xdr:col>4</xdr:col>
      <xdr:colOff>28574</xdr:colOff>
      <xdr:row>42</xdr:row>
      <xdr:rowOff>209550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495300</xdr:colOff>
      <xdr:row>38</xdr:row>
      <xdr:rowOff>66675</xdr:rowOff>
    </xdr:from>
    <xdr:to>
      <xdr:col>10</xdr:col>
      <xdr:colOff>171450</xdr:colOff>
      <xdr:row>41</xdr:row>
      <xdr:rowOff>180975</xdr:rowOff>
    </xdr:to>
    <xdr:sp macro="" textlink="">
      <xdr:nvSpPr>
        <xdr:cNvPr id="2" name="大かっこ 1"/>
        <xdr:cNvSpPr/>
      </xdr:nvSpPr>
      <xdr:spPr>
        <a:xfrm>
          <a:off x="3124200" y="9410700"/>
          <a:ext cx="2962275" cy="8286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600075</xdr:colOff>
      <xdr:row>2</xdr:row>
      <xdr:rowOff>247650</xdr:rowOff>
    </xdr:from>
    <xdr:to>
      <xdr:col>16</xdr:col>
      <xdr:colOff>57151</xdr:colOff>
      <xdr:row>12</xdr:row>
      <xdr:rowOff>9525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542924</xdr:colOff>
      <xdr:row>2</xdr:row>
      <xdr:rowOff>219075</xdr:rowOff>
    </xdr:from>
    <xdr:to>
      <xdr:col>22</xdr:col>
      <xdr:colOff>85725</xdr:colOff>
      <xdr:row>12</xdr:row>
      <xdr:rowOff>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447675</xdr:colOff>
      <xdr:row>1</xdr:row>
      <xdr:rowOff>183355</xdr:rowOff>
    </xdr:from>
    <xdr:to>
      <xdr:col>10</xdr:col>
      <xdr:colOff>361951</xdr:colOff>
      <xdr:row>12</xdr:row>
      <xdr:rowOff>9525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507205"/>
          <a:ext cx="3400426" cy="255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0"/>
  <sheetViews>
    <sheetView topLeftCell="A49" zoomScaleNormal="100" workbookViewId="0">
      <selection activeCell="J19" sqref="J19"/>
    </sheetView>
  </sheetViews>
  <sheetFormatPr defaultRowHeight="18.75" x14ac:dyDescent="0.4"/>
  <cols>
    <col min="1" max="1" width="5.75" customWidth="1"/>
    <col min="8" max="8" width="6" customWidth="1"/>
    <col min="15" max="15" width="4.625" customWidth="1"/>
  </cols>
  <sheetData>
    <row r="1" spans="1:9" ht="38.25" customHeight="1" thickBot="1" x14ac:dyDescent="0.45">
      <c r="B1" s="52" t="s">
        <v>30</v>
      </c>
      <c r="C1" s="53"/>
    </row>
    <row r="2" spans="1:9" ht="15" customHeight="1" thickBot="1" x14ac:dyDescent="0.45">
      <c r="B2" s="29" t="s">
        <v>32</v>
      </c>
      <c r="C2" s="30" t="s">
        <v>31</v>
      </c>
      <c r="D2" s="30" t="s">
        <v>18</v>
      </c>
      <c r="E2" s="30" t="s">
        <v>21</v>
      </c>
      <c r="F2" s="31" t="s">
        <v>24</v>
      </c>
      <c r="I2" s="38"/>
    </row>
    <row r="3" spans="1:9" ht="15" customHeight="1" x14ac:dyDescent="0.4">
      <c r="A3">
        <v>1</v>
      </c>
      <c r="B3" s="32" t="s">
        <v>56</v>
      </c>
      <c r="C3" s="33">
        <v>75</v>
      </c>
      <c r="D3" s="33">
        <v>1</v>
      </c>
      <c r="E3" s="33">
        <v>2</v>
      </c>
      <c r="F3" s="34">
        <v>1</v>
      </c>
    </row>
    <row r="4" spans="1:9" ht="15" customHeight="1" x14ac:dyDescent="0.4">
      <c r="A4">
        <v>2</v>
      </c>
      <c r="B4" s="32" t="s">
        <v>57</v>
      </c>
      <c r="C4" s="33">
        <v>84</v>
      </c>
      <c r="D4" s="33">
        <v>1</v>
      </c>
      <c r="E4" s="33">
        <v>1</v>
      </c>
      <c r="F4" s="34">
        <v>1</v>
      </c>
    </row>
    <row r="5" spans="1:9" ht="15" customHeight="1" x14ac:dyDescent="0.4">
      <c r="A5">
        <v>3</v>
      </c>
      <c r="B5" s="32" t="s">
        <v>57</v>
      </c>
      <c r="C5" s="33">
        <v>98</v>
      </c>
      <c r="D5" s="33">
        <v>1</v>
      </c>
      <c r="E5" s="33">
        <v>2</v>
      </c>
      <c r="F5" s="34">
        <v>1</v>
      </c>
    </row>
    <row r="6" spans="1:9" ht="15" customHeight="1" x14ac:dyDescent="0.4">
      <c r="A6">
        <v>4</v>
      </c>
      <c r="B6" s="32" t="s">
        <v>56</v>
      </c>
      <c r="C6" s="33">
        <v>72</v>
      </c>
      <c r="D6" s="33">
        <v>1</v>
      </c>
      <c r="E6" s="33">
        <v>2</v>
      </c>
      <c r="F6" s="34">
        <v>1</v>
      </c>
    </row>
    <row r="7" spans="1:9" ht="15" customHeight="1" x14ac:dyDescent="0.4">
      <c r="A7">
        <v>5</v>
      </c>
      <c r="B7" s="32" t="s">
        <v>56</v>
      </c>
      <c r="C7" s="33">
        <v>61</v>
      </c>
      <c r="D7" s="33">
        <v>1</v>
      </c>
      <c r="E7" s="33">
        <v>3</v>
      </c>
      <c r="F7" s="34"/>
    </row>
    <row r="8" spans="1:9" ht="15" customHeight="1" x14ac:dyDescent="0.4">
      <c r="A8">
        <v>6</v>
      </c>
      <c r="B8" s="32" t="s">
        <v>56</v>
      </c>
      <c r="C8" s="33">
        <v>85</v>
      </c>
      <c r="D8" s="33">
        <v>1</v>
      </c>
      <c r="E8" s="33">
        <v>2</v>
      </c>
      <c r="F8" s="34">
        <v>1</v>
      </c>
    </row>
    <row r="9" spans="1:9" ht="15" customHeight="1" x14ac:dyDescent="0.4">
      <c r="A9">
        <v>7</v>
      </c>
      <c r="B9" s="32" t="s">
        <v>57</v>
      </c>
      <c r="C9" s="33"/>
      <c r="D9" s="33">
        <v>1</v>
      </c>
      <c r="E9" s="33">
        <v>1</v>
      </c>
      <c r="F9" s="34">
        <v>1</v>
      </c>
    </row>
    <row r="10" spans="1:9" ht="15" customHeight="1" x14ac:dyDescent="0.4">
      <c r="A10">
        <v>8</v>
      </c>
      <c r="B10" s="32" t="s">
        <v>57</v>
      </c>
      <c r="C10" s="33">
        <v>72</v>
      </c>
      <c r="D10" s="33">
        <v>1</v>
      </c>
      <c r="E10" s="33">
        <v>1</v>
      </c>
      <c r="F10" s="34">
        <v>1</v>
      </c>
      <c r="H10" t="s">
        <v>38</v>
      </c>
      <c r="I10">
        <f>COUNTIF(B3:B99,"女")</f>
        <v>14</v>
      </c>
    </row>
    <row r="11" spans="1:9" ht="15" customHeight="1" x14ac:dyDescent="0.4">
      <c r="A11">
        <v>9</v>
      </c>
      <c r="B11" s="32"/>
      <c r="C11" s="33">
        <v>88</v>
      </c>
      <c r="D11" s="33">
        <v>1</v>
      </c>
      <c r="E11" s="33">
        <v>1</v>
      </c>
      <c r="F11" s="34">
        <v>1</v>
      </c>
      <c r="H11" t="s">
        <v>39</v>
      </c>
      <c r="I11">
        <f>COUNTIF(B3:B99,"男")</f>
        <v>11</v>
      </c>
    </row>
    <row r="12" spans="1:9" ht="15" customHeight="1" x14ac:dyDescent="0.4">
      <c r="A12">
        <v>10</v>
      </c>
      <c r="B12" s="32" t="s">
        <v>56</v>
      </c>
      <c r="C12" s="33">
        <v>90</v>
      </c>
      <c r="D12" s="33">
        <v>1</v>
      </c>
      <c r="E12" s="33">
        <v>2</v>
      </c>
      <c r="F12" s="34">
        <v>1</v>
      </c>
    </row>
    <row r="13" spans="1:9" ht="15" customHeight="1" x14ac:dyDescent="0.4">
      <c r="A13">
        <v>11</v>
      </c>
      <c r="B13" s="32" t="s">
        <v>57</v>
      </c>
      <c r="C13" s="33"/>
      <c r="D13" s="33">
        <v>1</v>
      </c>
      <c r="E13" s="33">
        <v>1</v>
      </c>
      <c r="F13" s="34">
        <v>1</v>
      </c>
    </row>
    <row r="14" spans="1:9" ht="15" customHeight="1" x14ac:dyDescent="0.4">
      <c r="A14">
        <v>12</v>
      </c>
      <c r="B14" s="32" t="s">
        <v>57</v>
      </c>
      <c r="C14" s="33">
        <v>79</v>
      </c>
      <c r="D14" s="33">
        <v>1</v>
      </c>
      <c r="E14" s="33">
        <v>1</v>
      </c>
      <c r="F14" s="34">
        <v>1</v>
      </c>
    </row>
    <row r="15" spans="1:9" ht="15" customHeight="1" x14ac:dyDescent="0.4">
      <c r="A15">
        <v>13</v>
      </c>
      <c r="B15" s="32" t="s">
        <v>57</v>
      </c>
      <c r="C15" s="33">
        <v>89</v>
      </c>
      <c r="D15" s="33">
        <v>1</v>
      </c>
      <c r="E15" s="33">
        <v>2</v>
      </c>
      <c r="F15" s="34">
        <v>1</v>
      </c>
    </row>
    <row r="16" spans="1:9" ht="15" customHeight="1" x14ac:dyDescent="0.4">
      <c r="A16">
        <v>14</v>
      </c>
      <c r="B16" s="32"/>
      <c r="C16" s="33"/>
      <c r="D16" s="33">
        <v>1</v>
      </c>
      <c r="E16" s="33">
        <v>1</v>
      </c>
      <c r="F16" s="34">
        <v>1</v>
      </c>
    </row>
    <row r="17" spans="1:6" ht="15" customHeight="1" x14ac:dyDescent="0.4">
      <c r="A17">
        <v>15</v>
      </c>
      <c r="B17" s="32" t="s">
        <v>56</v>
      </c>
      <c r="C17" s="33">
        <v>34</v>
      </c>
      <c r="D17" s="33">
        <v>1</v>
      </c>
      <c r="E17" s="33">
        <v>2</v>
      </c>
      <c r="F17" s="34">
        <v>1</v>
      </c>
    </row>
    <row r="18" spans="1:6" ht="15" customHeight="1" x14ac:dyDescent="0.4">
      <c r="A18">
        <v>16</v>
      </c>
      <c r="B18" s="32" t="s">
        <v>56</v>
      </c>
      <c r="C18" s="33">
        <v>88</v>
      </c>
      <c r="D18" s="33">
        <v>1</v>
      </c>
      <c r="E18" s="33">
        <v>2</v>
      </c>
      <c r="F18" s="34">
        <v>1</v>
      </c>
    </row>
    <row r="19" spans="1:6" ht="15" customHeight="1" x14ac:dyDescent="0.4">
      <c r="A19">
        <v>17</v>
      </c>
      <c r="B19" s="32" t="s">
        <v>57</v>
      </c>
      <c r="C19" s="33"/>
      <c r="D19" s="33">
        <v>1</v>
      </c>
      <c r="E19" s="33">
        <v>2</v>
      </c>
      <c r="F19" s="34">
        <v>1</v>
      </c>
    </row>
    <row r="20" spans="1:6" ht="15" customHeight="1" x14ac:dyDescent="0.4">
      <c r="A20">
        <v>18</v>
      </c>
      <c r="B20" s="32"/>
      <c r="C20" s="33"/>
      <c r="D20" s="33"/>
      <c r="E20" s="33"/>
      <c r="F20" s="34"/>
    </row>
    <row r="21" spans="1:6" ht="15" customHeight="1" x14ac:dyDescent="0.4">
      <c r="A21">
        <v>19</v>
      </c>
      <c r="B21" s="32"/>
      <c r="C21" s="33"/>
      <c r="D21" s="33"/>
      <c r="E21" s="33"/>
      <c r="F21" s="34"/>
    </row>
    <row r="22" spans="1:6" ht="15" customHeight="1" x14ac:dyDescent="0.4">
      <c r="A22">
        <v>20</v>
      </c>
      <c r="B22" s="32"/>
      <c r="C22" s="33"/>
      <c r="D22" s="33"/>
      <c r="E22" s="33"/>
      <c r="F22" s="34"/>
    </row>
    <row r="23" spans="1:6" ht="15" customHeight="1" x14ac:dyDescent="0.4">
      <c r="A23">
        <v>21</v>
      </c>
      <c r="B23" s="32"/>
      <c r="C23" s="33"/>
      <c r="D23" s="33"/>
      <c r="E23" s="33"/>
      <c r="F23" s="34"/>
    </row>
    <row r="24" spans="1:6" ht="15" customHeight="1" x14ac:dyDescent="0.4">
      <c r="A24">
        <v>22</v>
      </c>
      <c r="B24" s="32"/>
      <c r="C24" s="33"/>
      <c r="D24" s="33"/>
      <c r="E24" s="33"/>
      <c r="F24" s="34"/>
    </row>
    <row r="25" spans="1:6" ht="15" customHeight="1" x14ac:dyDescent="0.4">
      <c r="A25">
        <v>23</v>
      </c>
      <c r="B25" s="32"/>
      <c r="C25" s="33"/>
      <c r="D25" s="33"/>
      <c r="E25" s="33"/>
      <c r="F25" s="34"/>
    </row>
    <row r="26" spans="1:6" ht="15" customHeight="1" x14ac:dyDescent="0.4">
      <c r="A26">
        <v>24</v>
      </c>
      <c r="B26" s="32"/>
      <c r="C26" s="33"/>
      <c r="D26" s="33"/>
      <c r="E26" s="33"/>
      <c r="F26" s="34"/>
    </row>
    <row r="27" spans="1:6" ht="15" customHeight="1" x14ac:dyDescent="0.4">
      <c r="A27">
        <v>25</v>
      </c>
      <c r="B27" s="32"/>
      <c r="C27" s="33"/>
      <c r="D27" s="33"/>
      <c r="E27" s="33"/>
      <c r="F27" s="34"/>
    </row>
    <row r="28" spans="1:6" ht="15" customHeight="1" x14ac:dyDescent="0.4">
      <c r="A28">
        <v>26</v>
      </c>
      <c r="B28" s="32"/>
      <c r="C28" s="33"/>
      <c r="D28" s="33"/>
      <c r="E28" s="33"/>
      <c r="F28" s="34"/>
    </row>
    <row r="29" spans="1:6" ht="15" customHeight="1" x14ac:dyDescent="0.4">
      <c r="A29">
        <v>27</v>
      </c>
      <c r="B29" s="32"/>
      <c r="C29" s="33"/>
      <c r="D29" s="33"/>
      <c r="E29" s="33"/>
      <c r="F29" s="34"/>
    </row>
    <row r="30" spans="1:6" ht="15" customHeight="1" x14ac:dyDescent="0.4">
      <c r="A30">
        <v>28</v>
      </c>
      <c r="B30" s="32"/>
      <c r="C30" s="33"/>
      <c r="D30" s="33"/>
      <c r="E30" s="33"/>
      <c r="F30" s="34"/>
    </row>
    <row r="31" spans="1:6" ht="15" customHeight="1" x14ac:dyDescent="0.4">
      <c r="A31">
        <v>29</v>
      </c>
      <c r="B31" s="32"/>
      <c r="C31" s="33"/>
      <c r="D31" s="33"/>
      <c r="E31" s="33"/>
      <c r="F31" s="34"/>
    </row>
    <row r="32" spans="1:6" ht="15" customHeight="1" thickBot="1" x14ac:dyDescent="0.45">
      <c r="A32">
        <v>30</v>
      </c>
      <c r="B32" s="35"/>
      <c r="C32" s="36"/>
      <c r="D32" s="36"/>
      <c r="E32" s="36"/>
      <c r="F32" s="37"/>
    </row>
    <row r="33" spans="1:20" ht="15" customHeight="1" x14ac:dyDescent="0.4">
      <c r="B33" s="33"/>
      <c r="C33" s="33"/>
      <c r="D33" s="33"/>
      <c r="E33" s="33"/>
      <c r="F33" s="33"/>
      <c r="I33" s="33"/>
      <c r="J33" s="33"/>
      <c r="K33" s="33"/>
      <c r="L33" s="33"/>
      <c r="M33" s="33"/>
      <c r="P33" s="33"/>
      <c r="Q33" s="33"/>
      <c r="R33" s="33"/>
      <c r="S33" s="33"/>
      <c r="T33" s="33"/>
    </row>
    <row r="34" spans="1:20" ht="15" customHeight="1" thickBot="1" x14ac:dyDescent="0.45">
      <c r="B34" s="52" t="s">
        <v>28</v>
      </c>
      <c r="C34" s="53"/>
      <c r="I34" s="33"/>
      <c r="J34" s="33"/>
      <c r="K34" s="33"/>
      <c r="L34" s="33"/>
      <c r="M34" s="33"/>
      <c r="P34" s="33"/>
      <c r="Q34" s="33"/>
      <c r="R34" s="33"/>
      <c r="S34" s="33"/>
      <c r="T34" s="33"/>
    </row>
    <row r="35" spans="1:20" ht="15" customHeight="1" thickBot="1" x14ac:dyDescent="0.45">
      <c r="B35" s="29" t="s">
        <v>32</v>
      </c>
      <c r="C35" s="30" t="s">
        <v>31</v>
      </c>
      <c r="D35" s="30" t="s">
        <v>18</v>
      </c>
      <c r="E35" s="30" t="s">
        <v>21</v>
      </c>
      <c r="F35" s="31" t="s">
        <v>24</v>
      </c>
      <c r="I35" s="33"/>
      <c r="J35" s="33"/>
      <c r="K35" s="33"/>
      <c r="L35" s="33"/>
      <c r="M35" s="33"/>
      <c r="P35" s="33"/>
      <c r="Q35" s="33"/>
      <c r="R35" s="33"/>
      <c r="S35" s="33"/>
      <c r="T35" s="33"/>
    </row>
    <row r="36" spans="1:20" ht="15" customHeight="1" x14ac:dyDescent="0.4">
      <c r="A36">
        <v>1</v>
      </c>
      <c r="B36" s="32" t="s">
        <v>57</v>
      </c>
      <c r="C36" s="33">
        <v>77</v>
      </c>
      <c r="D36" s="33">
        <v>1</v>
      </c>
      <c r="E36" s="33">
        <v>2</v>
      </c>
      <c r="F36" s="34">
        <v>1</v>
      </c>
      <c r="I36" s="33"/>
      <c r="J36" s="33"/>
      <c r="K36" s="33"/>
      <c r="L36" s="33"/>
      <c r="M36" s="33"/>
      <c r="P36" s="33"/>
      <c r="Q36" s="33"/>
      <c r="R36" s="33"/>
      <c r="S36" s="33"/>
      <c r="T36" s="33"/>
    </row>
    <row r="37" spans="1:20" ht="15" customHeight="1" x14ac:dyDescent="0.4">
      <c r="A37">
        <v>2</v>
      </c>
      <c r="B37" s="32" t="s">
        <v>56</v>
      </c>
      <c r="C37" s="33">
        <v>40</v>
      </c>
      <c r="D37" s="33">
        <v>1</v>
      </c>
      <c r="E37" s="33">
        <v>3</v>
      </c>
      <c r="F37" s="34">
        <v>1</v>
      </c>
      <c r="I37" s="33"/>
      <c r="J37" s="33"/>
      <c r="K37" s="33"/>
      <c r="L37" s="33"/>
      <c r="M37" s="33"/>
      <c r="P37" s="33"/>
      <c r="Q37" s="33"/>
      <c r="R37" s="33"/>
      <c r="S37" s="33"/>
      <c r="T37" s="33"/>
    </row>
    <row r="38" spans="1:20" ht="15" customHeight="1" x14ac:dyDescent="0.4">
      <c r="A38">
        <v>3</v>
      </c>
      <c r="B38" s="32"/>
      <c r="C38" s="33"/>
      <c r="D38" s="33">
        <v>1</v>
      </c>
      <c r="E38" s="33">
        <v>2</v>
      </c>
      <c r="F38" s="34"/>
      <c r="I38" s="33"/>
      <c r="J38" s="33"/>
      <c r="K38" s="33"/>
      <c r="L38" s="33"/>
      <c r="M38" s="33"/>
      <c r="P38" s="33"/>
      <c r="Q38" s="33"/>
      <c r="R38" s="33"/>
      <c r="S38" s="33"/>
      <c r="T38" s="33"/>
    </row>
    <row r="39" spans="1:20" ht="15" customHeight="1" x14ac:dyDescent="0.4">
      <c r="A39">
        <v>4</v>
      </c>
      <c r="B39" s="32" t="s">
        <v>56</v>
      </c>
      <c r="C39" s="33"/>
      <c r="D39" s="33">
        <v>1</v>
      </c>
      <c r="E39" s="33">
        <v>3</v>
      </c>
      <c r="F39" s="34">
        <v>2</v>
      </c>
      <c r="I39" s="33"/>
      <c r="J39" s="33"/>
      <c r="K39" s="33"/>
      <c r="L39" s="33"/>
      <c r="M39" s="33"/>
      <c r="P39" s="33"/>
      <c r="Q39" s="33"/>
      <c r="R39" s="33"/>
      <c r="S39" s="33"/>
      <c r="T39" s="33"/>
    </row>
    <row r="40" spans="1:20" ht="15" customHeight="1" x14ac:dyDescent="0.4">
      <c r="A40">
        <v>5</v>
      </c>
      <c r="B40" s="32" t="s">
        <v>57</v>
      </c>
      <c r="C40" s="33">
        <v>62</v>
      </c>
      <c r="D40" s="33">
        <v>1</v>
      </c>
      <c r="E40" s="33">
        <v>2</v>
      </c>
      <c r="F40" s="34">
        <v>1</v>
      </c>
      <c r="I40" s="33"/>
      <c r="J40" s="33"/>
      <c r="K40" s="33"/>
      <c r="L40" s="33"/>
      <c r="M40" s="33"/>
      <c r="P40" s="33"/>
      <c r="Q40" s="33"/>
      <c r="R40" s="33"/>
      <c r="S40" s="33"/>
      <c r="T40" s="33"/>
    </row>
    <row r="41" spans="1:20" ht="15" customHeight="1" x14ac:dyDescent="0.4">
      <c r="A41">
        <v>6</v>
      </c>
      <c r="B41" s="32" t="s">
        <v>57</v>
      </c>
      <c r="C41" s="33">
        <v>67</v>
      </c>
      <c r="D41" s="33">
        <v>1</v>
      </c>
      <c r="E41" s="33">
        <v>2</v>
      </c>
      <c r="F41" s="34">
        <v>1</v>
      </c>
      <c r="I41" s="33"/>
      <c r="J41" s="33"/>
      <c r="K41" s="33"/>
      <c r="L41" s="33"/>
      <c r="M41" s="33"/>
      <c r="P41" s="33"/>
      <c r="Q41" s="33"/>
      <c r="R41" s="33"/>
      <c r="S41" s="33"/>
      <c r="T41" s="33"/>
    </row>
    <row r="42" spans="1:20" ht="15" customHeight="1" x14ac:dyDescent="0.4">
      <c r="A42">
        <v>7</v>
      </c>
      <c r="B42" s="32" t="s">
        <v>57</v>
      </c>
      <c r="C42" s="33">
        <v>68</v>
      </c>
      <c r="D42" s="33">
        <v>1</v>
      </c>
      <c r="E42" s="33">
        <v>2</v>
      </c>
      <c r="F42" s="34">
        <v>1</v>
      </c>
      <c r="I42" s="33"/>
      <c r="J42" s="33"/>
      <c r="K42" s="33"/>
      <c r="L42" s="33"/>
      <c r="M42" s="33"/>
      <c r="P42" s="33"/>
      <c r="Q42" s="33"/>
      <c r="R42" s="33"/>
      <c r="S42" s="33"/>
      <c r="T42" s="33"/>
    </row>
    <row r="43" spans="1:20" ht="15" customHeight="1" x14ac:dyDescent="0.4">
      <c r="A43">
        <v>8</v>
      </c>
      <c r="B43" s="32" t="s">
        <v>57</v>
      </c>
      <c r="C43" s="33">
        <v>80</v>
      </c>
      <c r="D43" s="33">
        <v>1</v>
      </c>
      <c r="E43" s="33">
        <v>2</v>
      </c>
      <c r="F43" s="34">
        <v>1</v>
      </c>
    </row>
    <row r="44" spans="1:20" ht="15" customHeight="1" x14ac:dyDescent="0.4">
      <c r="A44">
        <v>9</v>
      </c>
      <c r="B44" s="32" t="s">
        <v>57</v>
      </c>
      <c r="C44" s="33">
        <v>88</v>
      </c>
      <c r="D44" s="33">
        <v>1</v>
      </c>
      <c r="E44" s="33">
        <v>2</v>
      </c>
      <c r="F44" s="34">
        <v>1</v>
      </c>
    </row>
    <row r="45" spans="1:20" ht="15" customHeight="1" x14ac:dyDescent="0.4">
      <c r="A45">
        <v>10</v>
      </c>
      <c r="B45" s="32"/>
      <c r="C45" s="33"/>
      <c r="D45" s="33"/>
      <c r="E45" s="33"/>
      <c r="F45" s="34"/>
    </row>
    <row r="46" spans="1:20" ht="15" customHeight="1" x14ac:dyDescent="0.4">
      <c r="A46">
        <v>11</v>
      </c>
      <c r="B46" s="32"/>
      <c r="C46" s="33"/>
      <c r="D46" s="33"/>
      <c r="E46" s="33"/>
      <c r="F46" s="34"/>
    </row>
    <row r="47" spans="1:20" ht="15" customHeight="1" x14ac:dyDescent="0.4">
      <c r="A47">
        <v>12</v>
      </c>
      <c r="B47" s="32"/>
      <c r="C47" s="33"/>
      <c r="D47" s="33"/>
      <c r="E47" s="33"/>
      <c r="F47" s="34"/>
    </row>
    <row r="48" spans="1:20" ht="15" customHeight="1" x14ac:dyDescent="0.4">
      <c r="A48">
        <v>13</v>
      </c>
      <c r="B48" s="32"/>
      <c r="C48" s="33"/>
      <c r="D48" s="33"/>
      <c r="E48" s="33"/>
      <c r="F48" s="34"/>
    </row>
    <row r="49" spans="1:6" ht="15" customHeight="1" x14ac:dyDescent="0.4">
      <c r="A49">
        <v>14</v>
      </c>
      <c r="B49" s="32"/>
      <c r="C49" s="33"/>
      <c r="D49" s="33"/>
      <c r="E49" s="33"/>
      <c r="F49" s="34"/>
    </row>
    <row r="50" spans="1:6" ht="15" customHeight="1" x14ac:dyDescent="0.4">
      <c r="A50">
        <v>15</v>
      </c>
      <c r="B50" s="32"/>
      <c r="C50" s="33"/>
      <c r="D50" s="33"/>
      <c r="E50" s="33"/>
      <c r="F50" s="34"/>
    </row>
    <row r="51" spans="1:6" ht="15" customHeight="1" x14ac:dyDescent="0.4">
      <c r="A51">
        <v>16</v>
      </c>
      <c r="B51" s="32"/>
      <c r="C51" s="33"/>
      <c r="D51" s="33"/>
      <c r="E51" s="33"/>
      <c r="F51" s="34"/>
    </row>
    <row r="52" spans="1:6" ht="15" customHeight="1" x14ac:dyDescent="0.4">
      <c r="A52">
        <v>17</v>
      </c>
      <c r="B52" s="32"/>
      <c r="C52" s="33"/>
      <c r="D52" s="33"/>
      <c r="E52" s="33"/>
      <c r="F52" s="34"/>
    </row>
    <row r="53" spans="1:6" ht="15" customHeight="1" x14ac:dyDescent="0.4">
      <c r="A53">
        <v>18</v>
      </c>
      <c r="B53" s="32"/>
      <c r="C53" s="33"/>
      <c r="D53" s="33"/>
      <c r="E53" s="33"/>
      <c r="F53" s="34"/>
    </row>
    <row r="54" spans="1:6" ht="15" customHeight="1" x14ac:dyDescent="0.4">
      <c r="A54">
        <v>19</v>
      </c>
      <c r="B54" s="32"/>
      <c r="C54" s="33"/>
      <c r="D54" s="33"/>
      <c r="E54" s="33"/>
      <c r="F54" s="34"/>
    </row>
    <row r="55" spans="1:6" ht="15" customHeight="1" x14ac:dyDescent="0.4">
      <c r="A55">
        <v>20</v>
      </c>
      <c r="B55" s="32"/>
      <c r="C55" s="33"/>
      <c r="D55" s="33"/>
      <c r="E55" s="33"/>
      <c r="F55" s="34"/>
    </row>
    <row r="56" spans="1:6" ht="15" customHeight="1" x14ac:dyDescent="0.4">
      <c r="A56">
        <v>21</v>
      </c>
      <c r="B56" s="32"/>
      <c r="C56" s="33"/>
      <c r="D56" s="33"/>
      <c r="E56" s="33"/>
      <c r="F56" s="34"/>
    </row>
    <row r="57" spans="1:6" ht="15" customHeight="1" x14ac:dyDescent="0.4">
      <c r="A57">
        <v>22</v>
      </c>
      <c r="B57" s="32"/>
      <c r="C57" s="33"/>
      <c r="D57" s="33"/>
      <c r="E57" s="33"/>
      <c r="F57" s="34"/>
    </row>
    <row r="58" spans="1:6" ht="15" customHeight="1" x14ac:dyDescent="0.4">
      <c r="A58">
        <v>23</v>
      </c>
      <c r="B58" s="32"/>
      <c r="C58" s="33"/>
      <c r="D58" s="33"/>
      <c r="E58" s="33"/>
      <c r="F58" s="34"/>
    </row>
    <row r="59" spans="1:6" ht="15" customHeight="1" x14ac:dyDescent="0.4">
      <c r="A59">
        <v>24</v>
      </c>
      <c r="B59" s="32"/>
      <c r="C59" s="33"/>
      <c r="D59" s="33"/>
      <c r="E59" s="33"/>
      <c r="F59" s="34"/>
    </row>
    <row r="60" spans="1:6" ht="15" customHeight="1" x14ac:dyDescent="0.4">
      <c r="A60">
        <v>25</v>
      </c>
      <c r="B60" s="32"/>
      <c r="C60" s="33"/>
      <c r="D60" s="33"/>
      <c r="E60" s="33"/>
      <c r="F60" s="34"/>
    </row>
    <row r="61" spans="1:6" ht="15" customHeight="1" x14ac:dyDescent="0.4">
      <c r="A61">
        <v>26</v>
      </c>
      <c r="B61" s="32"/>
      <c r="C61" s="33"/>
      <c r="D61" s="33"/>
      <c r="E61" s="33"/>
      <c r="F61" s="34"/>
    </row>
    <row r="62" spans="1:6" ht="15" customHeight="1" x14ac:dyDescent="0.4">
      <c r="A62">
        <v>27</v>
      </c>
      <c r="B62" s="32"/>
      <c r="C62" s="33"/>
      <c r="D62" s="33"/>
      <c r="E62" s="33"/>
      <c r="F62" s="34"/>
    </row>
    <row r="63" spans="1:6" ht="15" customHeight="1" x14ac:dyDescent="0.4">
      <c r="A63">
        <v>28</v>
      </c>
      <c r="B63" s="32"/>
      <c r="C63" s="33"/>
      <c r="D63" s="33"/>
      <c r="E63" s="33"/>
      <c r="F63" s="34"/>
    </row>
    <row r="64" spans="1:6" ht="15" customHeight="1" x14ac:dyDescent="0.4">
      <c r="A64">
        <v>29</v>
      </c>
      <c r="B64" s="32"/>
      <c r="C64" s="33"/>
      <c r="D64" s="33"/>
      <c r="E64" s="33"/>
      <c r="F64" s="34"/>
    </row>
    <row r="65" spans="1:6" ht="15" customHeight="1" thickBot="1" x14ac:dyDescent="0.45">
      <c r="A65">
        <v>30</v>
      </c>
      <c r="B65" s="35"/>
      <c r="C65" s="36"/>
      <c r="D65" s="36"/>
      <c r="E65" s="36"/>
      <c r="F65" s="37"/>
    </row>
    <row r="66" spans="1:6" ht="15" customHeight="1" x14ac:dyDescent="0.4"/>
    <row r="67" spans="1:6" ht="15" customHeight="1" x14ac:dyDescent="0.4"/>
    <row r="68" spans="1:6" ht="15" customHeight="1" thickBot="1" x14ac:dyDescent="0.45">
      <c r="B68" s="52" t="s">
        <v>29</v>
      </c>
      <c r="C68" s="53"/>
    </row>
    <row r="69" spans="1:6" ht="15" customHeight="1" thickBot="1" x14ac:dyDescent="0.45">
      <c r="B69" s="29" t="s">
        <v>32</v>
      </c>
      <c r="C69" s="30" t="s">
        <v>31</v>
      </c>
      <c r="D69" s="30" t="s">
        <v>18</v>
      </c>
      <c r="E69" s="30" t="s">
        <v>21</v>
      </c>
      <c r="F69" s="31" t="s">
        <v>24</v>
      </c>
    </row>
    <row r="70" spans="1:6" ht="15" customHeight="1" x14ac:dyDescent="0.4">
      <c r="A70">
        <v>1</v>
      </c>
      <c r="B70" s="32" t="s">
        <v>56</v>
      </c>
      <c r="C70" s="33">
        <v>78</v>
      </c>
      <c r="D70" s="33">
        <v>1</v>
      </c>
      <c r="E70" s="33">
        <v>2</v>
      </c>
      <c r="F70" s="34">
        <v>1</v>
      </c>
    </row>
    <row r="71" spans="1:6" ht="15" customHeight="1" x14ac:dyDescent="0.4">
      <c r="A71">
        <v>2</v>
      </c>
      <c r="B71" s="32" t="s">
        <v>56</v>
      </c>
      <c r="C71" s="33">
        <v>66</v>
      </c>
      <c r="D71" s="33">
        <v>1</v>
      </c>
      <c r="E71" s="33">
        <v>2</v>
      </c>
      <c r="F71" s="34">
        <v>1</v>
      </c>
    </row>
    <row r="72" spans="1:6" ht="15" customHeight="1" x14ac:dyDescent="0.4">
      <c r="A72">
        <v>3</v>
      </c>
      <c r="B72" s="32"/>
      <c r="C72" s="33"/>
      <c r="D72" s="33"/>
      <c r="E72" s="33"/>
      <c r="F72" s="34"/>
    </row>
    <row r="73" spans="1:6" ht="15" customHeight="1" x14ac:dyDescent="0.4">
      <c r="A73">
        <v>4</v>
      </c>
      <c r="B73" s="32"/>
      <c r="C73" s="33"/>
      <c r="D73" s="33"/>
      <c r="E73" s="33"/>
      <c r="F73" s="34"/>
    </row>
    <row r="74" spans="1:6" ht="15" customHeight="1" x14ac:dyDescent="0.4">
      <c r="A74">
        <v>5</v>
      </c>
      <c r="B74" s="32"/>
      <c r="C74" s="33"/>
      <c r="D74" s="33"/>
      <c r="E74" s="33"/>
      <c r="F74" s="34"/>
    </row>
    <row r="75" spans="1:6" ht="15" customHeight="1" x14ac:dyDescent="0.4">
      <c r="A75">
        <v>6</v>
      </c>
      <c r="B75" s="32"/>
      <c r="C75" s="33"/>
      <c r="D75" s="33"/>
      <c r="E75" s="33"/>
      <c r="F75" s="34"/>
    </row>
    <row r="76" spans="1:6" ht="15" customHeight="1" x14ac:dyDescent="0.4">
      <c r="A76">
        <v>7</v>
      </c>
      <c r="B76" s="32"/>
      <c r="C76" s="33"/>
      <c r="D76" s="33"/>
      <c r="E76" s="33"/>
      <c r="F76" s="34"/>
    </row>
    <row r="77" spans="1:6" ht="15" customHeight="1" x14ac:dyDescent="0.4">
      <c r="A77">
        <v>8</v>
      </c>
      <c r="B77" s="32"/>
      <c r="C77" s="33"/>
      <c r="D77" s="33"/>
      <c r="E77" s="33"/>
      <c r="F77" s="34"/>
    </row>
    <row r="78" spans="1:6" ht="15" customHeight="1" x14ac:dyDescent="0.4">
      <c r="A78">
        <v>9</v>
      </c>
      <c r="B78" s="32"/>
      <c r="C78" s="33"/>
      <c r="D78" s="33"/>
      <c r="E78" s="33"/>
      <c r="F78" s="34"/>
    </row>
    <row r="79" spans="1:6" ht="15" customHeight="1" x14ac:dyDescent="0.4">
      <c r="A79">
        <v>10</v>
      </c>
      <c r="B79" s="32"/>
      <c r="C79" s="33"/>
      <c r="D79" s="33"/>
      <c r="E79" s="33"/>
      <c r="F79" s="34"/>
    </row>
    <row r="80" spans="1:6" ht="15" customHeight="1" x14ac:dyDescent="0.4">
      <c r="A80">
        <v>11</v>
      </c>
      <c r="B80" s="32"/>
      <c r="C80" s="33"/>
      <c r="D80" s="33"/>
      <c r="E80" s="33"/>
      <c r="F80" s="34"/>
    </row>
    <row r="81" spans="1:6" ht="15" customHeight="1" x14ac:dyDescent="0.4">
      <c r="A81">
        <v>12</v>
      </c>
      <c r="B81" s="32"/>
      <c r="C81" s="33"/>
      <c r="D81" s="33"/>
      <c r="E81" s="33"/>
      <c r="F81" s="34"/>
    </row>
    <row r="82" spans="1:6" ht="15" customHeight="1" x14ac:dyDescent="0.4">
      <c r="A82">
        <v>13</v>
      </c>
      <c r="B82" s="32"/>
      <c r="C82" s="33"/>
      <c r="D82" s="33"/>
      <c r="E82" s="33"/>
      <c r="F82" s="34"/>
    </row>
    <row r="83" spans="1:6" ht="15" customHeight="1" x14ac:dyDescent="0.4">
      <c r="A83">
        <v>14</v>
      </c>
      <c r="B83" s="32"/>
      <c r="C83" s="33"/>
      <c r="D83" s="33"/>
      <c r="E83" s="33"/>
      <c r="F83" s="34"/>
    </row>
    <row r="84" spans="1:6" ht="15" customHeight="1" x14ac:dyDescent="0.4">
      <c r="A84">
        <v>15</v>
      </c>
      <c r="B84" s="32"/>
      <c r="C84" s="33"/>
      <c r="D84" s="33"/>
      <c r="E84" s="33"/>
      <c r="F84" s="34"/>
    </row>
    <row r="85" spans="1:6" ht="15" customHeight="1" x14ac:dyDescent="0.4">
      <c r="A85">
        <v>16</v>
      </c>
      <c r="B85" s="32"/>
      <c r="C85" s="33"/>
      <c r="D85" s="33"/>
      <c r="E85" s="33"/>
      <c r="F85" s="34"/>
    </row>
    <row r="86" spans="1:6" ht="15" customHeight="1" x14ac:dyDescent="0.4">
      <c r="A86">
        <v>17</v>
      </c>
      <c r="B86" s="32"/>
      <c r="C86" s="33"/>
      <c r="D86" s="33"/>
      <c r="E86" s="33"/>
      <c r="F86" s="34"/>
    </row>
    <row r="87" spans="1:6" ht="15" customHeight="1" x14ac:dyDescent="0.4">
      <c r="A87">
        <v>18</v>
      </c>
      <c r="B87" s="32"/>
      <c r="C87" s="33"/>
      <c r="D87" s="33"/>
      <c r="E87" s="33"/>
      <c r="F87" s="34"/>
    </row>
    <row r="88" spans="1:6" ht="15" customHeight="1" x14ac:dyDescent="0.4">
      <c r="A88">
        <v>19</v>
      </c>
      <c r="B88" s="32"/>
      <c r="C88" s="33"/>
      <c r="D88" s="33"/>
      <c r="E88" s="33"/>
      <c r="F88" s="34"/>
    </row>
    <row r="89" spans="1:6" ht="15" customHeight="1" x14ac:dyDescent="0.4">
      <c r="A89">
        <v>20</v>
      </c>
      <c r="B89" s="32"/>
      <c r="C89" s="33"/>
      <c r="D89" s="33"/>
      <c r="E89" s="33"/>
      <c r="F89" s="34"/>
    </row>
    <row r="90" spans="1:6" ht="15" customHeight="1" x14ac:dyDescent="0.4">
      <c r="A90">
        <v>21</v>
      </c>
      <c r="B90" s="32"/>
      <c r="C90" s="33"/>
      <c r="D90" s="33"/>
      <c r="E90" s="33"/>
      <c r="F90" s="34"/>
    </row>
    <row r="91" spans="1:6" ht="15" customHeight="1" x14ac:dyDescent="0.4">
      <c r="A91">
        <v>22</v>
      </c>
      <c r="B91" s="32"/>
      <c r="C91" s="33"/>
      <c r="D91" s="33"/>
      <c r="E91" s="33"/>
      <c r="F91" s="34"/>
    </row>
    <row r="92" spans="1:6" ht="15" customHeight="1" x14ac:dyDescent="0.4">
      <c r="A92">
        <v>23</v>
      </c>
      <c r="B92" s="32"/>
      <c r="C92" s="33"/>
      <c r="D92" s="33"/>
      <c r="E92" s="33"/>
      <c r="F92" s="34"/>
    </row>
    <row r="93" spans="1:6" ht="15" customHeight="1" x14ac:dyDescent="0.4">
      <c r="A93">
        <v>24</v>
      </c>
      <c r="B93" s="32"/>
      <c r="C93" s="33"/>
      <c r="D93" s="33"/>
      <c r="E93" s="33"/>
      <c r="F93" s="34"/>
    </row>
    <row r="94" spans="1:6" ht="15" customHeight="1" x14ac:dyDescent="0.4">
      <c r="A94">
        <v>25</v>
      </c>
      <c r="B94" s="32"/>
      <c r="C94" s="33"/>
      <c r="D94" s="33"/>
      <c r="E94" s="33"/>
      <c r="F94" s="34"/>
    </row>
    <row r="95" spans="1:6" ht="15" customHeight="1" x14ac:dyDescent="0.4">
      <c r="A95">
        <v>26</v>
      </c>
      <c r="B95" s="32"/>
      <c r="C95" s="33"/>
      <c r="D95" s="33"/>
      <c r="E95" s="33"/>
      <c r="F95" s="34"/>
    </row>
    <row r="96" spans="1:6" ht="15" customHeight="1" x14ac:dyDescent="0.4">
      <c r="A96">
        <v>27</v>
      </c>
      <c r="B96" s="32"/>
      <c r="C96" s="33"/>
      <c r="D96" s="33"/>
      <c r="E96" s="33"/>
      <c r="F96" s="34"/>
    </row>
    <row r="97" spans="1:6" ht="15" customHeight="1" x14ac:dyDescent="0.4">
      <c r="A97">
        <v>28</v>
      </c>
      <c r="B97" s="32"/>
      <c r="C97" s="33"/>
      <c r="D97" s="33"/>
      <c r="E97" s="33"/>
      <c r="F97" s="34"/>
    </row>
    <row r="98" spans="1:6" ht="15" customHeight="1" x14ac:dyDescent="0.4">
      <c r="A98">
        <v>29</v>
      </c>
      <c r="B98" s="32"/>
      <c r="C98" s="33"/>
      <c r="D98" s="33"/>
      <c r="E98" s="33"/>
      <c r="F98" s="34"/>
    </row>
    <row r="99" spans="1:6" ht="15" customHeight="1" thickBot="1" x14ac:dyDescent="0.45">
      <c r="A99">
        <v>30</v>
      </c>
      <c r="B99" s="35"/>
      <c r="C99" s="36"/>
      <c r="D99" s="36"/>
      <c r="E99" s="36"/>
      <c r="F99" s="37"/>
    </row>
    <row r="100" spans="1:6" ht="15" customHeight="1" x14ac:dyDescent="0.4"/>
    <row r="101" spans="1:6" ht="15" customHeight="1" x14ac:dyDescent="0.4"/>
    <row r="102" spans="1:6" ht="15" customHeight="1" x14ac:dyDescent="0.4"/>
    <row r="103" spans="1:6" ht="15" customHeight="1" x14ac:dyDescent="0.4"/>
    <row r="104" spans="1:6" ht="15" customHeight="1" x14ac:dyDescent="0.4"/>
    <row r="105" spans="1:6" ht="15" customHeight="1" x14ac:dyDescent="0.4"/>
    <row r="106" spans="1:6" ht="15" customHeight="1" x14ac:dyDescent="0.4"/>
    <row r="107" spans="1:6" ht="15" customHeight="1" x14ac:dyDescent="0.4"/>
    <row r="108" spans="1:6" ht="15" customHeight="1" x14ac:dyDescent="0.4"/>
    <row r="109" spans="1:6" ht="15" customHeight="1" x14ac:dyDescent="0.4"/>
    <row r="110" spans="1:6" ht="15" customHeight="1" x14ac:dyDescent="0.4"/>
    <row r="111" spans="1:6" ht="15" customHeight="1" x14ac:dyDescent="0.4"/>
    <row r="112" spans="1:6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</sheetData>
  <mergeCells count="3">
    <mergeCell ref="B1:C1"/>
    <mergeCell ref="B34:C34"/>
    <mergeCell ref="B68:C6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view="pageBreakPreview" topLeftCell="A19" zoomScaleNormal="100" zoomScaleSheetLayoutView="100" workbookViewId="0">
      <selection activeCell="Z33" sqref="Z33"/>
    </sheetView>
  </sheetViews>
  <sheetFormatPr defaultRowHeight="16.5" x14ac:dyDescent="0.4"/>
  <cols>
    <col min="1" max="1" width="8.625" style="4" customWidth="1"/>
    <col min="2" max="10" width="7.625" style="4" customWidth="1"/>
    <col min="11" max="11" width="8.625" style="4" customWidth="1"/>
    <col min="12" max="12" width="3.625" style="4" customWidth="1"/>
    <col min="13" max="17" width="9" style="4"/>
    <col min="18" max="18" width="2.5" style="4" customWidth="1"/>
    <col min="19" max="23" width="9" style="4"/>
    <col min="24" max="24" width="3" style="4" customWidth="1"/>
    <col min="25" max="16384" width="9" style="4"/>
  </cols>
  <sheetData>
    <row r="1" spans="1:23" ht="25.5" x14ac:dyDescent="0.4">
      <c r="A1" s="19" t="s">
        <v>0</v>
      </c>
      <c r="H1" s="2" t="s">
        <v>3</v>
      </c>
      <c r="I1" s="2"/>
      <c r="J1" s="65">
        <v>46210</v>
      </c>
      <c r="K1" s="65"/>
      <c r="L1" s="24"/>
      <c r="M1" s="1" t="s">
        <v>42</v>
      </c>
      <c r="N1" s="6"/>
      <c r="O1" s="6"/>
      <c r="P1" s="6"/>
      <c r="Q1" s="6"/>
      <c r="R1" s="6"/>
      <c r="S1" s="1" t="s">
        <v>43</v>
      </c>
      <c r="T1" s="6"/>
      <c r="U1" s="6"/>
      <c r="V1" s="6"/>
      <c r="W1" s="6"/>
    </row>
    <row r="2" spans="1:23" s="6" customFormat="1" ht="18.75" x14ac:dyDescent="0.4">
      <c r="M2" s="17"/>
      <c r="N2" s="17" t="s">
        <v>36</v>
      </c>
      <c r="O2" s="17" t="s">
        <v>22</v>
      </c>
      <c r="P2" s="17" t="s">
        <v>23</v>
      </c>
      <c r="Q2" s="17" t="s">
        <v>17</v>
      </c>
      <c r="S2" s="17"/>
      <c r="T2" s="17" t="s">
        <v>25</v>
      </c>
      <c r="U2" s="17" t="s">
        <v>26</v>
      </c>
      <c r="V2" s="17" t="s">
        <v>27</v>
      </c>
      <c r="W2" s="17" t="s">
        <v>17</v>
      </c>
    </row>
    <row r="3" spans="1:23" s="6" customFormat="1" ht="20.25" thickBot="1" x14ac:dyDescent="0.45">
      <c r="A3" s="20" t="s">
        <v>4</v>
      </c>
      <c r="B3" s="74" t="s">
        <v>51</v>
      </c>
      <c r="C3" s="74"/>
      <c r="D3" s="74"/>
      <c r="F3" s="2"/>
      <c r="G3" s="2"/>
      <c r="H3" s="3"/>
      <c r="I3" s="48"/>
      <c r="M3" s="39" t="s">
        <v>21</v>
      </c>
      <c r="N3" s="39">
        <f>COUNTIF(入力!E3:E99,2)</f>
        <v>18</v>
      </c>
      <c r="O3" s="39">
        <f>COUNTIF(入力!E3:E99,1)</f>
        <v>7</v>
      </c>
      <c r="P3" s="39">
        <f>COUNTIF(入力!E3:E99,3)</f>
        <v>3</v>
      </c>
      <c r="Q3" s="39">
        <f>SUM(N3:P3)</f>
        <v>28</v>
      </c>
      <c r="S3" s="39" t="s">
        <v>24</v>
      </c>
      <c r="T3" s="39">
        <f>COUNTIF(入力!F3:F99,1)</f>
        <v>25</v>
      </c>
      <c r="U3" s="39">
        <f>COUNTIF(入力!F3:F99,2)</f>
        <v>1</v>
      </c>
      <c r="V3" s="39">
        <f>COUNTIF(入力!F3:F99,3)</f>
        <v>0</v>
      </c>
      <c r="W3" s="39">
        <f>SUM(T3:V3)</f>
        <v>26</v>
      </c>
    </row>
    <row r="4" spans="1:23" s="6" customFormat="1" ht="19.5" x14ac:dyDescent="0.4">
      <c r="A4" s="21" t="s">
        <v>1</v>
      </c>
      <c r="B4" s="83" t="s">
        <v>52</v>
      </c>
      <c r="C4" s="84"/>
      <c r="D4" s="85"/>
    </row>
    <row r="5" spans="1:23" s="6" customFormat="1" ht="19.5" x14ac:dyDescent="0.4">
      <c r="A5" s="22" t="s">
        <v>2</v>
      </c>
      <c r="B5" s="75" t="s">
        <v>53</v>
      </c>
      <c r="C5" s="76"/>
      <c r="D5" s="77"/>
    </row>
    <row r="6" spans="1:23" s="6" customFormat="1" ht="20.25" thickBot="1" x14ac:dyDescent="0.45">
      <c r="A6" s="23" t="s">
        <v>55</v>
      </c>
      <c r="B6" s="78" t="s">
        <v>54</v>
      </c>
      <c r="C6" s="79"/>
      <c r="D6" s="80"/>
    </row>
    <row r="7" spans="1:23" s="6" customFormat="1" ht="19.5" x14ac:dyDescent="0.4">
      <c r="A7" s="51"/>
      <c r="B7" s="81"/>
      <c r="C7" s="81"/>
      <c r="D7" s="81"/>
      <c r="E7" s="25"/>
    </row>
    <row r="8" spans="1:23" s="6" customFormat="1" ht="19.5" x14ac:dyDescent="0.4">
      <c r="A8" s="50"/>
      <c r="B8" s="82"/>
      <c r="C8" s="82"/>
      <c r="D8" s="82"/>
      <c r="E8" s="25"/>
    </row>
    <row r="9" spans="1:23" s="6" customFormat="1" ht="19.5" thickBot="1" x14ac:dyDescent="0.45"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9.5" x14ac:dyDescent="0.4">
      <c r="A10" s="27" t="s">
        <v>33</v>
      </c>
      <c r="B10" s="28" t="s">
        <v>34</v>
      </c>
      <c r="C10" s="66" t="s">
        <v>35</v>
      </c>
      <c r="D10" s="6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6" customFormat="1" ht="19.5" thickBot="1" x14ac:dyDescent="0.45">
      <c r="A11" s="10">
        <v>84</v>
      </c>
      <c r="B11" s="11">
        <f>J16+J17+K16</f>
        <v>28</v>
      </c>
      <c r="C11" s="68">
        <f>B11/A11</f>
        <v>0.33333333333333331</v>
      </c>
      <c r="D11" s="69"/>
    </row>
    <row r="12" spans="1:23" s="6" customFormat="1" ht="18.75" x14ac:dyDescent="0.4">
      <c r="L12" s="4"/>
    </row>
    <row r="13" spans="1:23" s="6" customFormat="1" ht="19.5" thickBot="1" x14ac:dyDescent="0.45">
      <c r="L13" s="26"/>
      <c r="M13" s="6" t="s">
        <v>30</v>
      </c>
    </row>
    <row r="14" spans="1:23" s="6" customFormat="1" ht="19.5" x14ac:dyDescent="0.4">
      <c r="A14" s="1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25"/>
      <c r="M14" s="13" t="s">
        <v>31</v>
      </c>
      <c r="N14" s="14" t="s">
        <v>32</v>
      </c>
      <c r="O14" s="88" t="s">
        <v>47</v>
      </c>
      <c r="P14" s="89"/>
      <c r="Q14" s="89"/>
      <c r="R14" s="89"/>
      <c r="S14" s="89"/>
      <c r="T14" s="89"/>
      <c r="U14" s="89"/>
      <c r="V14" s="89"/>
      <c r="W14" s="90"/>
    </row>
    <row r="15" spans="1:23" s="6" customFormat="1" ht="18.75" x14ac:dyDescent="0.4">
      <c r="A15" s="18"/>
      <c r="B15" s="17" t="s">
        <v>5</v>
      </c>
      <c r="C15" s="17" t="s">
        <v>6</v>
      </c>
      <c r="D15" s="17" t="s">
        <v>7</v>
      </c>
      <c r="E15" s="17" t="s">
        <v>8</v>
      </c>
      <c r="F15" s="17" t="s">
        <v>9</v>
      </c>
      <c r="G15" s="17" t="s">
        <v>10</v>
      </c>
      <c r="H15" s="17" t="s">
        <v>37</v>
      </c>
      <c r="I15" s="17" t="s">
        <v>50</v>
      </c>
      <c r="J15" s="17" t="s">
        <v>13</v>
      </c>
      <c r="K15" s="17" t="s">
        <v>40</v>
      </c>
      <c r="M15" s="9" t="s">
        <v>64</v>
      </c>
      <c r="N15" s="44" t="s">
        <v>65</v>
      </c>
      <c r="O15" s="62" t="s">
        <v>66</v>
      </c>
      <c r="P15" s="63"/>
      <c r="Q15" s="63"/>
      <c r="R15" s="63"/>
      <c r="S15" s="63"/>
      <c r="T15" s="63"/>
      <c r="U15" s="63"/>
      <c r="V15" s="63"/>
      <c r="W15" s="64"/>
    </row>
    <row r="16" spans="1:23" s="6" customFormat="1" ht="18.75" x14ac:dyDescent="0.4">
      <c r="A16" s="7" t="s">
        <v>11</v>
      </c>
      <c r="B16" s="47">
        <f>COUNTIFS(入力!C3:C99,"&gt;=20",入力!C3:C99,"&lt;30",入力!B3:B99,"男")</f>
        <v>0</v>
      </c>
      <c r="C16" s="47">
        <f>COUNTIFS(入力!C3:C99,"&gt;=30",入力!C3:C99,"&lt;40",入力!B3:B99,"男")</f>
        <v>1</v>
      </c>
      <c r="D16" s="47">
        <f>COUNTIFS(入力!C3:C99,"&gt;=40",入力!C3:C99,"&lt;50",入力!B3:B99,"男")</f>
        <v>1</v>
      </c>
      <c r="E16" s="47">
        <f>COUNTIFS(入力!C3:C99,"&gt;=50",入力!C3:C99,"&lt;60",入力!B3:B99,"男")</f>
        <v>0</v>
      </c>
      <c r="F16" s="47">
        <f>COUNTIFS(入力!C3:C99,"&gt;=60",入力!C3:C99,"&lt;70",入力!B3:B99,"男")</f>
        <v>2</v>
      </c>
      <c r="G16" s="47">
        <f>COUNTIFS(入力!C3:C99,"&gt;=70",入力!C3:C99,"&lt;80",入力!B3:B99,"男")</f>
        <v>3</v>
      </c>
      <c r="H16" s="47">
        <f>COUNTIFS(入力!C3:C99,"&gt;=80",入力!C3:C99,"&lt;90",入力!B3:B99,"男")</f>
        <v>2</v>
      </c>
      <c r="I16" s="47">
        <f>COUNTIFS(入力!C3:C99,"&gt;=90",入力!B3:B99,"男")</f>
        <v>1</v>
      </c>
      <c r="J16" s="47">
        <f>SUM(B16:I16)</f>
        <v>10</v>
      </c>
      <c r="K16" s="55">
        <v>7</v>
      </c>
      <c r="M16" s="9"/>
      <c r="N16" s="43"/>
      <c r="O16" s="62"/>
      <c r="P16" s="63"/>
      <c r="Q16" s="63"/>
      <c r="R16" s="63"/>
      <c r="S16" s="63"/>
      <c r="T16" s="63"/>
      <c r="U16" s="63"/>
      <c r="V16" s="63"/>
      <c r="W16" s="64"/>
    </row>
    <row r="17" spans="1:28" s="6" customFormat="1" ht="19.5" thickBot="1" x14ac:dyDescent="0.45">
      <c r="A17" s="7" t="s">
        <v>12</v>
      </c>
      <c r="B17" s="47">
        <f>COUNTIFS(入力!C3:C99,"&gt;=20",入力!C3:C99,"&lt;30",入力!B3:B99,"女")</f>
        <v>0</v>
      </c>
      <c r="C17" s="47">
        <f>COUNTIFS(入力!C3:C99,"&gt;=30",入力!C3:C99,"&lt;40",入力!B3:B99,"女")</f>
        <v>0</v>
      </c>
      <c r="D17" s="47">
        <f>COUNTIFS(入力!C3:C99,"&gt;=40",入力!C3:C99,"&lt;50",入力!B3:B99,"女")</f>
        <v>0</v>
      </c>
      <c r="E17" s="47">
        <f>COUNTIFS(入力!C3:C99,"&gt;=50",入力!C3:C99,"&lt;60",入力!B3:B99,"女")</f>
        <v>0</v>
      </c>
      <c r="F17" s="47">
        <f>COUNTIFS(入力!C3:C99,"&gt;=60",入力!C3:C99,"&lt;70",入力!B3:B99,"女")</f>
        <v>3</v>
      </c>
      <c r="G17" s="47">
        <f>COUNTIFS(入力!C3:C99,"&gt;=70",入力!C3:C99,"&lt;80",入力!B3:B99,"女")</f>
        <v>3</v>
      </c>
      <c r="H17" s="47">
        <f>COUNTIFS(入力!C3:C99,"&gt;=80",入力!C3:C99,"&lt;90",入力!B3:B99,"女")</f>
        <v>4</v>
      </c>
      <c r="I17" s="47">
        <f>COUNTIFS(入力!C3:C99,"&gt;=90",入力!B3:B99,"女")</f>
        <v>1</v>
      </c>
      <c r="J17" s="47">
        <f>SUM(B17:I17)</f>
        <v>11</v>
      </c>
      <c r="K17" s="55"/>
      <c r="M17" s="10"/>
      <c r="N17" s="11"/>
      <c r="O17" s="104"/>
      <c r="P17" s="105"/>
      <c r="Q17" s="105"/>
      <c r="R17" s="105"/>
      <c r="S17" s="105"/>
      <c r="T17" s="105"/>
      <c r="U17" s="105"/>
      <c r="V17" s="105"/>
      <c r="W17" s="106"/>
    </row>
    <row r="18" spans="1:28" s="6" customFormat="1" ht="19.5" thickBot="1" x14ac:dyDescent="0.45">
      <c r="M18" s="6" t="s">
        <v>28</v>
      </c>
    </row>
    <row r="19" spans="1:28" s="6" customFormat="1" ht="18.75" x14ac:dyDescent="0.4">
      <c r="M19" s="12" t="s">
        <v>31</v>
      </c>
      <c r="N19" s="40" t="s">
        <v>32</v>
      </c>
      <c r="O19" s="59" t="s">
        <v>46</v>
      </c>
      <c r="P19" s="60"/>
      <c r="Q19" s="60"/>
      <c r="R19" s="60"/>
      <c r="S19" s="60"/>
      <c r="T19" s="60"/>
      <c r="U19" s="60"/>
      <c r="V19" s="60"/>
      <c r="W19" s="61"/>
    </row>
    <row r="20" spans="1:28" s="6" customFormat="1" ht="18.75" x14ac:dyDescent="0.4">
      <c r="M20" s="9" t="s">
        <v>62</v>
      </c>
      <c r="N20" s="44" t="s">
        <v>58</v>
      </c>
      <c r="O20" s="62" t="s">
        <v>59</v>
      </c>
      <c r="P20" s="63"/>
      <c r="Q20" s="63"/>
      <c r="R20" s="63"/>
      <c r="S20" s="63"/>
      <c r="T20" s="63"/>
      <c r="U20" s="63"/>
      <c r="V20" s="63"/>
      <c r="W20" s="64"/>
    </row>
    <row r="21" spans="1:28" s="6" customFormat="1" ht="18.75" x14ac:dyDescent="0.4">
      <c r="M21" s="9" t="s">
        <v>61</v>
      </c>
      <c r="N21" s="43" t="s">
        <v>58</v>
      </c>
      <c r="O21" s="62" t="s">
        <v>60</v>
      </c>
      <c r="P21" s="63"/>
      <c r="Q21" s="63"/>
      <c r="R21" s="63"/>
      <c r="S21" s="63"/>
      <c r="T21" s="63"/>
      <c r="U21" s="63"/>
      <c r="V21" s="63"/>
      <c r="W21" s="64"/>
    </row>
    <row r="22" spans="1:28" s="6" customFormat="1" ht="19.5" thickBot="1" x14ac:dyDescent="0.45">
      <c r="A22" s="8"/>
      <c r="M22" s="10" t="s">
        <v>61</v>
      </c>
      <c r="N22" s="11" t="s">
        <v>58</v>
      </c>
      <c r="O22" s="104" t="s">
        <v>63</v>
      </c>
      <c r="P22" s="105"/>
      <c r="Q22" s="105"/>
      <c r="R22" s="105"/>
      <c r="S22" s="105"/>
      <c r="T22" s="105"/>
      <c r="U22" s="105"/>
      <c r="V22" s="105"/>
      <c r="W22" s="106"/>
      <c r="AB22" s="42"/>
    </row>
    <row r="23" spans="1:28" s="6" customFormat="1" ht="19.5" thickBot="1" x14ac:dyDescent="0.45">
      <c r="M23" s="6" t="s">
        <v>29</v>
      </c>
    </row>
    <row r="24" spans="1:28" s="6" customFormat="1" ht="18.75" x14ac:dyDescent="0.4">
      <c r="M24" s="15" t="s">
        <v>31</v>
      </c>
      <c r="N24" s="16" t="s">
        <v>32</v>
      </c>
      <c r="O24" s="56" t="s">
        <v>47</v>
      </c>
      <c r="P24" s="57"/>
      <c r="Q24" s="57"/>
      <c r="R24" s="57"/>
      <c r="S24" s="57"/>
      <c r="T24" s="57"/>
      <c r="U24" s="57"/>
      <c r="V24" s="57"/>
      <c r="W24" s="58"/>
    </row>
    <row r="25" spans="1:28" s="6" customFormat="1" ht="18.75" x14ac:dyDescent="0.4">
      <c r="L25" s="4"/>
      <c r="M25" s="9"/>
      <c r="N25" s="44"/>
      <c r="O25" s="62"/>
      <c r="P25" s="63"/>
      <c r="Q25" s="63"/>
      <c r="R25" s="63"/>
      <c r="S25" s="63"/>
      <c r="T25" s="63"/>
      <c r="U25" s="63"/>
      <c r="V25" s="63"/>
      <c r="W25" s="64"/>
      <c r="X25" s="4"/>
    </row>
    <row r="26" spans="1:28" ht="18.75" x14ac:dyDescent="0.4">
      <c r="L26" s="6"/>
      <c r="M26" s="9"/>
      <c r="N26" s="43"/>
      <c r="O26" s="62"/>
      <c r="P26" s="63"/>
      <c r="Q26" s="63"/>
      <c r="R26" s="63"/>
      <c r="S26" s="63"/>
      <c r="T26" s="63"/>
      <c r="U26" s="63"/>
      <c r="V26" s="63"/>
      <c r="W26" s="64"/>
      <c r="X26" s="6"/>
    </row>
    <row r="27" spans="1:28" s="6" customFormat="1" ht="18.75" customHeight="1" thickBot="1" x14ac:dyDescent="0.45">
      <c r="M27" s="10"/>
      <c r="N27" s="11"/>
      <c r="O27" s="104"/>
      <c r="P27" s="105"/>
      <c r="Q27" s="105"/>
      <c r="R27" s="105"/>
      <c r="S27" s="105"/>
      <c r="T27" s="105"/>
      <c r="U27" s="105"/>
      <c r="V27" s="105"/>
      <c r="W27" s="106"/>
    </row>
    <row r="28" spans="1:28" s="6" customFormat="1" ht="19.5" customHeight="1" x14ac:dyDescent="0.4"/>
    <row r="29" spans="1:28" s="6" customFormat="1" ht="19.5" customHeight="1" thickBot="1" x14ac:dyDescent="0.45">
      <c r="E29" s="4"/>
      <c r="F29" s="4"/>
      <c r="G29" s="4"/>
      <c r="M29" s="1" t="s">
        <v>44</v>
      </c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8" s="6" customFormat="1" ht="19.5" customHeight="1" thickBot="1" x14ac:dyDescent="0.45">
      <c r="A30" s="1" t="s">
        <v>41</v>
      </c>
      <c r="B30" s="4"/>
      <c r="C30" s="4"/>
      <c r="D30" s="4"/>
      <c r="M30" s="91" t="s">
        <v>45</v>
      </c>
      <c r="N30" s="92"/>
      <c r="O30" s="92"/>
      <c r="P30" s="92"/>
      <c r="Q30" s="93"/>
      <c r="R30" s="91" t="s">
        <v>48</v>
      </c>
      <c r="S30" s="92"/>
      <c r="T30" s="92"/>
      <c r="U30" s="92"/>
      <c r="V30" s="92"/>
      <c r="W30" s="93"/>
    </row>
    <row r="31" spans="1:28" s="6" customFormat="1" ht="20.25" customHeight="1" x14ac:dyDescent="0.4">
      <c r="A31" s="17"/>
      <c r="B31" s="17" t="s">
        <v>15</v>
      </c>
      <c r="C31" s="49" t="s">
        <v>16</v>
      </c>
      <c r="D31" s="17" t="s">
        <v>17</v>
      </c>
      <c r="F31" s="72" t="s">
        <v>19</v>
      </c>
      <c r="G31" s="70">
        <f>B32/D32</f>
        <v>1</v>
      </c>
      <c r="M31" s="103" t="s">
        <v>67</v>
      </c>
      <c r="N31" s="95"/>
      <c r="O31" s="95"/>
      <c r="P31" s="95"/>
      <c r="Q31" s="96"/>
      <c r="R31" s="94"/>
      <c r="S31" s="95"/>
      <c r="T31" s="95"/>
      <c r="U31" s="95"/>
      <c r="V31" s="95"/>
      <c r="W31" s="96"/>
    </row>
    <row r="32" spans="1:28" s="6" customFormat="1" ht="19.5" thickBot="1" x14ac:dyDescent="0.45">
      <c r="A32" s="5" t="s">
        <v>18</v>
      </c>
      <c r="B32" s="7">
        <f>COUNTIF(入力!D2:D99,1)</f>
        <v>28</v>
      </c>
      <c r="C32" s="7">
        <f>COUNTIF(入力!D2:D99,2)</f>
        <v>0</v>
      </c>
      <c r="D32" s="7">
        <f>SUM(B32:C32)</f>
        <v>28</v>
      </c>
      <c r="F32" s="73"/>
      <c r="G32" s="71"/>
      <c r="L32" s="4"/>
      <c r="M32" s="97"/>
      <c r="N32" s="98"/>
      <c r="O32" s="98"/>
      <c r="P32" s="98"/>
      <c r="Q32" s="99"/>
      <c r="R32" s="97"/>
      <c r="S32" s="98"/>
      <c r="T32" s="98"/>
      <c r="U32" s="98"/>
      <c r="V32" s="98"/>
      <c r="W32" s="99"/>
      <c r="X32" s="4"/>
    </row>
    <row r="33" spans="1:23" ht="18.75" customHeight="1" x14ac:dyDescent="0.4">
      <c r="M33" s="97"/>
      <c r="N33" s="98"/>
      <c r="O33" s="98"/>
      <c r="P33" s="98"/>
      <c r="Q33" s="99"/>
      <c r="R33" s="97"/>
      <c r="S33" s="98"/>
      <c r="T33" s="98"/>
      <c r="U33" s="98"/>
      <c r="V33" s="98"/>
      <c r="W33" s="99"/>
    </row>
    <row r="34" spans="1:23" ht="19.5" customHeight="1" x14ac:dyDescent="0.4">
      <c r="M34" s="97"/>
      <c r="N34" s="98"/>
      <c r="O34" s="98"/>
      <c r="P34" s="98"/>
      <c r="Q34" s="99"/>
      <c r="R34" s="97"/>
      <c r="S34" s="98"/>
      <c r="T34" s="98"/>
      <c r="U34" s="98"/>
      <c r="V34" s="98"/>
      <c r="W34" s="99"/>
    </row>
    <row r="35" spans="1:23" ht="19.5" x14ac:dyDescent="0.4">
      <c r="A35" s="1"/>
      <c r="M35" s="97"/>
      <c r="N35" s="98"/>
      <c r="O35" s="98"/>
      <c r="P35" s="98"/>
      <c r="Q35" s="99"/>
      <c r="R35" s="97"/>
      <c r="S35" s="98"/>
      <c r="T35" s="98"/>
      <c r="U35" s="98"/>
      <c r="V35" s="98"/>
      <c r="W35" s="99"/>
    </row>
    <row r="36" spans="1:23" ht="18.75" customHeight="1" x14ac:dyDescent="0.4">
      <c r="M36" s="97"/>
      <c r="N36" s="98"/>
      <c r="O36" s="98"/>
      <c r="P36" s="98"/>
      <c r="Q36" s="99"/>
      <c r="R36" s="97"/>
      <c r="S36" s="98"/>
      <c r="T36" s="98"/>
      <c r="U36" s="98"/>
      <c r="V36" s="98"/>
      <c r="W36" s="99"/>
    </row>
    <row r="37" spans="1:23" ht="16.5" customHeight="1" x14ac:dyDescent="0.4">
      <c r="F37" s="41"/>
      <c r="G37" s="41"/>
      <c r="H37" s="41"/>
      <c r="I37" s="46"/>
      <c r="J37" s="41"/>
      <c r="M37" s="97"/>
      <c r="N37" s="98"/>
      <c r="O37" s="98"/>
      <c r="P37" s="98"/>
      <c r="Q37" s="99"/>
      <c r="R37" s="97"/>
      <c r="S37" s="98"/>
      <c r="T37" s="98"/>
      <c r="U37" s="98"/>
      <c r="V37" s="98"/>
      <c r="W37" s="99"/>
    </row>
    <row r="38" spans="1:23" ht="18.75" customHeight="1" x14ac:dyDescent="0.4">
      <c r="F38" s="6" t="s">
        <v>20</v>
      </c>
      <c r="G38" s="41"/>
      <c r="H38" s="41"/>
      <c r="I38" s="46"/>
      <c r="J38" s="41"/>
      <c r="M38" s="97"/>
      <c r="N38" s="98"/>
      <c r="O38" s="98"/>
      <c r="P38" s="98"/>
      <c r="Q38" s="99"/>
      <c r="R38" s="97"/>
      <c r="S38" s="98"/>
      <c r="T38" s="98"/>
      <c r="U38" s="98"/>
      <c r="V38" s="98"/>
      <c r="W38" s="99"/>
    </row>
    <row r="39" spans="1:23" ht="18.75" customHeight="1" x14ac:dyDescent="0.4">
      <c r="F39" s="54"/>
      <c r="G39" s="54"/>
      <c r="H39" s="54"/>
      <c r="I39" s="54"/>
      <c r="J39" s="54"/>
      <c r="M39" s="97"/>
      <c r="N39" s="98"/>
      <c r="O39" s="98"/>
      <c r="P39" s="98"/>
      <c r="Q39" s="99"/>
      <c r="R39" s="97"/>
      <c r="S39" s="98"/>
      <c r="T39" s="98"/>
      <c r="U39" s="98"/>
      <c r="V39" s="98"/>
      <c r="W39" s="99"/>
    </row>
    <row r="40" spans="1:23" ht="18.75" customHeight="1" thickBot="1" x14ac:dyDescent="0.45">
      <c r="F40" s="54"/>
      <c r="G40" s="54"/>
      <c r="H40" s="54"/>
      <c r="I40" s="54"/>
      <c r="J40" s="54"/>
      <c r="M40" s="100"/>
      <c r="N40" s="101"/>
      <c r="O40" s="101"/>
      <c r="P40" s="101"/>
      <c r="Q40" s="102"/>
      <c r="R40" s="100"/>
      <c r="S40" s="101"/>
      <c r="T40" s="101"/>
      <c r="U40" s="101"/>
      <c r="V40" s="101"/>
      <c r="W40" s="102"/>
    </row>
    <row r="41" spans="1:23" ht="18.75" customHeight="1" x14ac:dyDescent="0.4">
      <c r="F41" s="54"/>
      <c r="G41" s="54"/>
      <c r="H41" s="54"/>
      <c r="I41" s="54"/>
      <c r="J41" s="54"/>
    </row>
    <row r="42" spans="1:23" ht="18.75" customHeight="1" x14ac:dyDescent="0.4">
      <c r="F42" s="54"/>
      <c r="G42" s="54"/>
      <c r="H42" s="54"/>
      <c r="I42" s="54"/>
      <c r="J42" s="54"/>
      <c r="M42" s="45" t="s">
        <v>49</v>
      </c>
    </row>
    <row r="43" spans="1:23" ht="20.100000000000001" customHeight="1" x14ac:dyDescent="0.4">
      <c r="M43" s="86" t="s">
        <v>68</v>
      </c>
      <c r="N43" s="87"/>
      <c r="O43" s="87"/>
      <c r="P43" s="87"/>
      <c r="Q43" s="87"/>
      <c r="R43" s="87"/>
      <c r="S43" s="87"/>
      <c r="T43" s="87"/>
      <c r="U43" s="87"/>
      <c r="V43" s="87"/>
      <c r="W43" s="87"/>
    </row>
    <row r="44" spans="1:23" ht="20.100000000000001" customHeight="1" x14ac:dyDescent="0.4"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</row>
    <row r="45" spans="1:23" ht="20.100000000000001" customHeight="1" x14ac:dyDescent="0.4"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</row>
    <row r="46" spans="1:23" ht="19.5" x14ac:dyDescent="0.4">
      <c r="M46" s="45"/>
    </row>
  </sheetData>
  <sortState ref="M3:N3">
    <sortCondition descending="1" ref="M5"/>
  </sortState>
  <mergeCells count="30">
    <mergeCell ref="M43:W45"/>
    <mergeCell ref="O14:W14"/>
    <mergeCell ref="O15:W15"/>
    <mergeCell ref="R30:W30"/>
    <mergeCell ref="M30:Q30"/>
    <mergeCell ref="R31:W40"/>
    <mergeCell ref="M31:Q40"/>
    <mergeCell ref="O27:W27"/>
    <mergeCell ref="O26:W26"/>
    <mergeCell ref="O21:W21"/>
    <mergeCell ref="O22:W22"/>
    <mergeCell ref="O16:W16"/>
    <mergeCell ref="O17:W17"/>
    <mergeCell ref="J1:K1"/>
    <mergeCell ref="C10:D10"/>
    <mergeCell ref="C11:D11"/>
    <mergeCell ref="G31:G32"/>
    <mergeCell ref="F31:F32"/>
    <mergeCell ref="B3:D3"/>
    <mergeCell ref="B5:D5"/>
    <mergeCell ref="B6:D6"/>
    <mergeCell ref="B7:D7"/>
    <mergeCell ref="B8:D8"/>
    <mergeCell ref="B4:D4"/>
    <mergeCell ref="F39:J42"/>
    <mergeCell ref="K16:K17"/>
    <mergeCell ref="O24:W24"/>
    <mergeCell ref="O19:W19"/>
    <mergeCell ref="O25:W25"/>
    <mergeCell ref="O20:W20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colBreaks count="1" manualBreakCount="1">
    <brk id="11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まとめ</vt:lpstr>
      <vt:lpstr>まとめ!Print_Area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業務ユーザー</dc:creator>
  <cp:lastModifiedBy>業務ユーザー</cp:lastModifiedBy>
  <cp:lastPrinted>2026-07-09T02:03:08Z</cp:lastPrinted>
  <dcterms:created xsi:type="dcterms:W3CDTF">2023-03-23T05:57:42Z</dcterms:created>
  <dcterms:modified xsi:type="dcterms:W3CDTF">2026-07-09T02:34:27Z</dcterms:modified>
</cp:coreProperties>
</file>